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file-srv-choshi\1201_企画室\01企画政策班\100統計担当\hpdata\20080401\toukei\toukeisho HP\toukeishoR5\"/>
    </mc:Choice>
  </mc:AlternateContent>
  <xr:revisionPtr revIDLastSave="0" documentId="13_ncr:1_{C92D7BD4-5303-4969-B262-ECF2BFB3C802}" xr6:coauthVersionLast="47" xr6:coauthVersionMax="47" xr10:uidLastSave="{00000000-0000-0000-0000-000000000000}"/>
  <bookViews>
    <workbookView xWindow="-120" yWindow="-120" windowWidth="20730" windowHeight="11040" xr2:uid="{00000000-000D-0000-FFFF-FFFF00000000}"/>
  </bookViews>
  <sheets>
    <sheet name="3-1" sheetId="1" r:id="rId1"/>
    <sheet name="3-2" sheetId="2" r:id="rId2"/>
    <sheet name="3-3" sheetId="4" r:id="rId3"/>
    <sheet name="3-4" sheetId="5" r:id="rId4"/>
    <sheet name="3-5" sheetId="6" r:id="rId5"/>
    <sheet name="3-6" sheetId="8" r:id="rId6"/>
    <sheet name="3-7" sheetId="9" r:id="rId7"/>
    <sheet name="3-8～10" sheetId="10" r:id="rId8"/>
    <sheet name="3-11" sheetId="11" r:id="rId9"/>
    <sheet name="3-12_1" sheetId="12" r:id="rId10"/>
    <sheet name="3-12_2" sheetId="13" r:id="rId11"/>
    <sheet name="3-13～14" sheetId="16" r:id="rId12"/>
    <sheet name="3-15～16" sheetId="15" r:id="rId13"/>
    <sheet name="3-17～18" sheetId="17" r:id="rId14"/>
    <sheet name="3-19～20" sheetId="18" r:id="rId15"/>
    <sheet name="Data_3-4" sheetId="19" r:id="rId16"/>
    <sheet name="Data_3-5" sheetId="7" r:id="rId17"/>
    <sheet name="Data_3-6" sheetId="20" r:id="rId18"/>
    <sheet name="Data_3-7" sheetId="21" r:id="rId19"/>
    <sheet name="Sheet1" sheetId="22" r:id="rId20"/>
  </sheets>
  <definedNames>
    <definedName name="_xlnm.Print_Area" localSheetId="0">'3-1'!$B$1:$AV$37</definedName>
    <definedName name="_xlnm.Print_Area" localSheetId="8">'3-11'!$A$1:$M$57</definedName>
    <definedName name="_xlnm.Print_Area" localSheetId="13">'3-17～18'!$A$1:$AK$38</definedName>
    <definedName name="_xlnm.Print_Area" localSheetId="14">'3-19～20'!$A$1:$AE$38</definedName>
    <definedName name="_xlnm.Print_Area" localSheetId="2">'3-3'!$A$1:$BH$34</definedName>
    <definedName name="_xlnm.Print_Area" localSheetId="3">'3-4'!$A$1:$BY$50</definedName>
    <definedName name="_xlnm.Print_Area" localSheetId="4">'3-5'!$A$1:$Y$34</definedName>
    <definedName name="_xlnm.Print_Area" localSheetId="5">'3-6'!$A$1:$AI$51</definedName>
    <definedName name="_xlnm.Print_Area" localSheetId="6">'3-7'!$A$1:$CG$41</definedName>
    <definedName name="_xlnm.Print_Titles" localSheetId="0">'3-1'!$5:$6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8" l="1"/>
  <c r="AF31" i="4"/>
  <c r="BE30" i="4"/>
  <c r="BA30" i="4"/>
  <c r="AW30" i="4"/>
  <c r="AS30" i="4"/>
  <c r="AO30" i="4"/>
  <c r="AK30" i="4"/>
  <c r="AA30" i="4"/>
  <c r="W30" i="4"/>
  <c r="S30" i="4"/>
  <c r="O30" i="4"/>
  <c r="K30" i="4"/>
  <c r="G30" i="4"/>
  <c r="P40" i="2"/>
  <c r="P38" i="2"/>
  <c r="P37" i="2"/>
  <c r="P36" i="2"/>
  <c r="P35" i="2"/>
  <c r="P34" i="2"/>
  <c r="P33" i="2"/>
  <c r="P31" i="2"/>
  <c r="P30" i="2"/>
  <c r="P29" i="2"/>
  <c r="P28" i="2"/>
  <c r="P27" i="2"/>
  <c r="P26" i="2"/>
  <c r="P25" i="2"/>
  <c r="P24" i="2"/>
  <c r="P23" i="2"/>
  <c r="P22" i="2"/>
  <c r="P21" i="2"/>
  <c r="P20" i="2"/>
  <c r="P19" i="2"/>
  <c r="P18" i="2"/>
  <c r="P17" i="2"/>
  <c r="P16" i="2"/>
  <c r="P15" i="2"/>
  <c r="P14" i="2"/>
  <c r="P13" i="2"/>
  <c r="P12" i="2"/>
  <c r="P11" i="2"/>
  <c r="P10" i="2"/>
  <c r="P9" i="2"/>
  <c r="P8" i="2"/>
  <c r="P7" i="2"/>
  <c r="P6" i="2"/>
  <c r="P5" i="2"/>
  <c r="U17" i="16"/>
  <c r="X36" i="16"/>
  <c r="U36" i="16"/>
  <c r="R36" i="16"/>
  <c r="H36" i="16"/>
  <c r="K36" i="16"/>
  <c r="E36" i="16"/>
  <c r="H30" i="16"/>
  <c r="K30" i="16"/>
  <c r="E24" i="16"/>
  <c r="X17" i="16"/>
  <c r="K17" i="16"/>
  <c r="H17" i="16"/>
  <c r="T6" i="16"/>
  <c r="R17" i="16" s="1"/>
  <c r="P6" i="16"/>
  <c r="L6" i="16"/>
  <c r="E17" i="16" s="1"/>
  <c r="G6" i="16"/>
  <c r="C6" i="16"/>
  <c r="X23" i="6"/>
  <c r="X24" i="6"/>
  <c r="X25" i="6"/>
  <c r="X26" i="6"/>
  <c r="X27" i="6"/>
  <c r="X28" i="6"/>
  <c r="X29" i="6"/>
  <c r="X30" i="6"/>
  <c r="X31" i="6"/>
  <c r="X32" i="6"/>
  <c r="V23" i="6"/>
  <c r="V24" i="6"/>
  <c r="V25" i="6"/>
  <c r="V26" i="6"/>
  <c r="V27" i="6"/>
  <c r="V28" i="6"/>
  <c r="V29" i="6"/>
  <c r="V30" i="6"/>
  <c r="V31" i="6"/>
  <c r="V32" i="6"/>
  <c r="R17" i="7"/>
  <c r="R23" i="6"/>
  <c r="R24" i="6"/>
  <c r="R25" i="6"/>
  <c r="R26" i="6"/>
  <c r="R27" i="6"/>
  <c r="R28" i="6"/>
  <c r="R29" i="6"/>
  <c r="R30" i="6"/>
  <c r="R31" i="6"/>
  <c r="R32" i="6"/>
  <c r="P23" i="6"/>
  <c r="P24" i="6"/>
  <c r="P25" i="6"/>
  <c r="P26" i="6"/>
  <c r="P27" i="6"/>
  <c r="P28" i="6"/>
  <c r="P29" i="6"/>
  <c r="P30" i="6"/>
  <c r="P31" i="6"/>
  <c r="P32" i="6"/>
  <c r="N23" i="6"/>
  <c r="N24" i="6"/>
  <c r="N25" i="6"/>
  <c r="N26" i="6"/>
  <c r="N27" i="6"/>
  <c r="N28" i="6"/>
  <c r="N29" i="6"/>
  <c r="N30" i="6"/>
  <c r="N31" i="6"/>
  <c r="N32" i="6"/>
  <c r="L23" i="6"/>
  <c r="L24" i="6"/>
  <c r="L25" i="6"/>
  <c r="L26" i="6"/>
  <c r="L27" i="6"/>
  <c r="L28" i="6"/>
  <c r="L29" i="6"/>
  <c r="L30" i="6"/>
  <c r="L31" i="6"/>
  <c r="L32" i="6"/>
  <c r="J23" i="6"/>
  <c r="J24" i="6"/>
  <c r="J25" i="6"/>
  <c r="J26" i="6"/>
  <c r="J27" i="6"/>
  <c r="J28" i="6"/>
  <c r="J29" i="6"/>
  <c r="J30" i="6"/>
  <c r="J31" i="6"/>
  <c r="J32" i="6"/>
  <c r="H23" i="6"/>
  <c r="H24" i="6"/>
  <c r="H25" i="6"/>
  <c r="H26" i="6"/>
  <c r="H27" i="6"/>
  <c r="H28" i="6"/>
  <c r="H29" i="6"/>
  <c r="H30" i="6"/>
  <c r="H31" i="6"/>
  <c r="H32" i="6"/>
  <c r="X7" i="6"/>
  <c r="X8" i="6"/>
  <c r="X9" i="6"/>
  <c r="X10" i="6"/>
  <c r="X11" i="6"/>
  <c r="X12" i="6"/>
  <c r="X13" i="6"/>
  <c r="X14" i="6"/>
  <c r="X15" i="6"/>
  <c r="X16" i="6"/>
  <c r="V7" i="6"/>
  <c r="V8" i="6"/>
  <c r="V9" i="6"/>
  <c r="V10" i="6"/>
  <c r="V11" i="6"/>
  <c r="V12" i="6"/>
  <c r="V13" i="6"/>
  <c r="V14" i="6"/>
  <c r="V15" i="6"/>
  <c r="V16" i="6"/>
  <c r="T7" i="6"/>
  <c r="T8" i="6"/>
  <c r="T9" i="6"/>
  <c r="T10" i="6"/>
  <c r="T11" i="6"/>
  <c r="T12" i="6"/>
  <c r="T13" i="6"/>
  <c r="T14" i="6"/>
  <c r="T15" i="6"/>
  <c r="T16" i="6"/>
  <c r="R7" i="6"/>
  <c r="R8" i="6"/>
  <c r="R9" i="6"/>
  <c r="R10" i="6"/>
  <c r="R11" i="6"/>
  <c r="R12" i="6"/>
  <c r="R13" i="6"/>
  <c r="R14" i="6"/>
  <c r="R15" i="6"/>
  <c r="R16" i="6"/>
  <c r="P7" i="6"/>
  <c r="P8" i="6"/>
  <c r="P9" i="6"/>
  <c r="P10" i="6"/>
  <c r="P11" i="6"/>
  <c r="P12" i="6"/>
  <c r="P13" i="6"/>
  <c r="P14" i="6"/>
  <c r="P15" i="6"/>
  <c r="P16" i="6"/>
  <c r="N7" i="6"/>
  <c r="N8" i="6"/>
  <c r="N9" i="6"/>
  <c r="N10" i="6"/>
  <c r="N11" i="6"/>
  <c r="N12" i="6"/>
  <c r="N13" i="6"/>
  <c r="N14" i="6"/>
  <c r="N15" i="6"/>
  <c r="N16" i="6"/>
  <c r="L7" i="6"/>
  <c r="L8" i="6"/>
  <c r="L9" i="6"/>
  <c r="L10" i="6"/>
  <c r="L11" i="6"/>
  <c r="L12" i="6"/>
  <c r="L13" i="6"/>
  <c r="L14" i="6"/>
  <c r="L15" i="6"/>
  <c r="L16" i="6"/>
  <c r="J7" i="6"/>
  <c r="J8" i="6"/>
  <c r="J9" i="6"/>
  <c r="J10" i="6"/>
  <c r="J11" i="6"/>
  <c r="J12" i="6"/>
  <c r="J13" i="6"/>
  <c r="J14" i="6"/>
  <c r="J15" i="6"/>
  <c r="J16" i="6"/>
  <c r="H7" i="6"/>
  <c r="H8" i="6"/>
  <c r="H9" i="6"/>
  <c r="H10" i="6"/>
  <c r="H11" i="6"/>
  <c r="H12" i="6"/>
  <c r="H13" i="6"/>
  <c r="H14" i="6"/>
  <c r="H15" i="6"/>
  <c r="H16" i="6"/>
  <c r="T19" i="6"/>
  <c r="N19" i="6"/>
  <c r="H19" i="6"/>
  <c r="T3" i="6"/>
  <c r="N3" i="6"/>
  <c r="H3" i="6"/>
  <c r="X4" i="13"/>
  <c r="Y4" i="13"/>
  <c r="Z4" i="13"/>
  <c r="AA4" i="13"/>
  <c r="AB4" i="13"/>
  <c r="AC4" i="13"/>
  <c r="AD4" i="13"/>
  <c r="W26" i="13"/>
  <c r="X26" i="13"/>
  <c r="Y26" i="13"/>
  <c r="Z26" i="13"/>
  <c r="AA26" i="13"/>
  <c r="AB26" i="13"/>
  <c r="AC26" i="13"/>
  <c r="AD26" i="13"/>
  <c r="M34" i="11"/>
  <c r="L34" i="11"/>
  <c r="K34" i="11"/>
  <c r="J34" i="11"/>
  <c r="I34" i="11"/>
  <c r="H34" i="11"/>
  <c r="I7" i="11"/>
  <c r="J7" i="11"/>
  <c r="K7" i="11"/>
  <c r="L7" i="11"/>
  <c r="M7" i="11"/>
  <c r="H7" i="11"/>
  <c r="R39" i="20"/>
  <c r="R40" i="20" s="1"/>
  <c r="Q39" i="20"/>
  <c r="Q40" i="20" s="1"/>
  <c r="P39" i="20"/>
  <c r="P40" i="20" s="1"/>
  <c r="N39" i="20"/>
  <c r="N40" i="20" s="1"/>
  <c r="M39" i="20"/>
  <c r="M40" i="20" s="1"/>
  <c r="L39" i="20"/>
  <c r="L40" i="20" s="1"/>
  <c r="H39" i="20"/>
  <c r="H40" i="20" s="1"/>
  <c r="G39" i="20"/>
  <c r="G40" i="20" s="1"/>
  <c r="F39" i="20"/>
  <c r="F40" i="20" s="1"/>
  <c r="D39" i="20"/>
  <c r="D40" i="20" s="1"/>
  <c r="C39" i="20"/>
  <c r="C40" i="20" s="1"/>
  <c r="X38" i="20"/>
  <c r="O38" i="20"/>
  <c r="K38" i="20"/>
  <c r="J38" i="20"/>
  <c r="E38" i="20"/>
  <c r="B38" i="20"/>
  <c r="X37" i="20"/>
  <c r="O37" i="20"/>
  <c r="K37" i="20"/>
  <c r="J37" i="20"/>
  <c r="E37" i="20"/>
  <c r="B37" i="20"/>
  <c r="X36" i="20"/>
  <c r="O36" i="20"/>
  <c r="K36" i="20"/>
  <c r="W36" i="20" s="1"/>
  <c r="J36" i="20"/>
  <c r="E36" i="20"/>
  <c r="B36" i="20"/>
  <c r="X35" i="20"/>
  <c r="O35" i="20"/>
  <c r="K35" i="20"/>
  <c r="J35" i="20"/>
  <c r="E35" i="20"/>
  <c r="B35" i="20"/>
  <c r="X34" i="20"/>
  <c r="O34" i="20"/>
  <c r="K34" i="20"/>
  <c r="W34" i="20" s="1"/>
  <c r="J34" i="20"/>
  <c r="E34" i="20"/>
  <c r="B34" i="20"/>
  <c r="X33" i="20"/>
  <c r="O33" i="20"/>
  <c r="K33" i="20"/>
  <c r="J33" i="20"/>
  <c r="E33" i="20"/>
  <c r="B33" i="20"/>
  <c r="X32" i="20"/>
  <c r="O32" i="20"/>
  <c r="K32" i="20"/>
  <c r="W32" i="20" s="1"/>
  <c r="J32" i="20"/>
  <c r="E32" i="20"/>
  <c r="B32" i="20"/>
  <c r="X31" i="20"/>
  <c r="O31" i="20"/>
  <c r="K31" i="20"/>
  <c r="J31" i="20"/>
  <c r="E31" i="20"/>
  <c r="B31" i="20"/>
  <c r="X30" i="20"/>
  <c r="O30" i="20"/>
  <c r="K30" i="20"/>
  <c r="W30" i="20" s="1"/>
  <c r="J30" i="20"/>
  <c r="E30" i="20"/>
  <c r="B30" i="20"/>
  <c r="X29" i="20"/>
  <c r="O29" i="20"/>
  <c r="K29" i="20"/>
  <c r="J29" i="20"/>
  <c r="E29" i="20"/>
  <c r="B29" i="20"/>
  <c r="X28" i="20"/>
  <c r="O28" i="20"/>
  <c r="K28" i="20"/>
  <c r="W28" i="20" s="1"/>
  <c r="J28" i="20"/>
  <c r="E28" i="20"/>
  <c r="B28" i="20"/>
  <c r="X27" i="20"/>
  <c r="O27" i="20"/>
  <c r="K27" i="20"/>
  <c r="J27" i="20"/>
  <c r="E27" i="20"/>
  <c r="B27" i="20"/>
  <c r="B39" i="20" s="1"/>
  <c r="B40" i="20" s="1"/>
  <c r="W38" i="20" l="1"/>
  <c r="I28" i="20"/>
  <c r="I32" i="20"/>
  <c r="I36" i="20"/>
  <c r="Y36" i="20" s="1"/>
  <c r="Z28" i="20"/>
  <c r="Z30" i="20"/>
  <c r="Z32" i="20"/>
  <c r="Z34" i="20"/>
  <c r="Z36" i="20"/>
  <c r="Z38" i="20"/>
  <c r="X39" i="20"/>
  <c r="X40" i="20" s="1"/>
  <c r="O39" i="20"/>
  <c r="O40" i="20" s="1"/>
  <c r="W29" i="20"/>
  <c r="W31" i="20"/>
  <c r="W33" i="20"/>
  <c r="W35" i="20"/>
  <c r="Y35" i="20" s="1"/>
  <c r="W37" i="20"/>
  <c r="Y37" i="20" s="1"/>
  <c r="Z27" i="20"/>
  <c r="Z29" i="20"/>
  <c r="Z31" i="20"/>
  <c r="Z33" i="20"/>
  <c r="Z35" i="20"/>
  <c r="Z37" i="20"/>
  <c r="Y28" i="20"/>
  <c r="Y32" i="20"/>
  <c r="K39" i="20"/>
  <c r="K40" i="20" s="1"/>
  <c r="AB27" i="20"/>
  <c r="J39" i="20"/>
  <c r="J40" i="20" s="1"/>
  <c r="I31" i="20"/>
  <c r="I35" i="20"/>
  <c r="E39" i="20"/>
  <c r="E40" i="20" s="1"/>
  <c r="I30" i="20"/>
  <c r="Y30" i="20" s="1"/>
  <c r="I34" i="20"/>
  <c r="Y34" i="20" s="1"/>
  <c r="I38" i="20"/>
  <c r="Y38" i="20" s="1"/>
  <c r="I29" i="20"/>
  <c r="I33" i="20"/>
  <c r="I37" i="20"/>
  <c r="I27" i="20"/>
  <c r="W27" i="20"/>
  <c r="W39" i="20" l="1"/>
  <c r="W40" i="20" s="1"/>
  <c r="Y31" i="20"/>
  <c r="Y29" i="20"/>
  <c r="AB28" i="20"/>
  <c r="AB29" i="20" s="1"/>
  <c r="AB30" i="20" s="1"/>
  <c r="AB31" i="20" s="1"/>
  <c r="AB32" i="20" s="1"/>
  <c r="AB33" i="20" s="1"/>
  <c r="AB34" i="20" s="1"/>
  <c r="AB35" i="20" s="1"/>
  <c r="AB36" i="20" s="1"/>
  <c r="AB37" i="20" s="1"/>
  <c r="AB38" i="20" s="1"/>
  <c r="Y33" i="20"/>
  <c r="Z39" i="20"/>
  <c r="Z40" i="20" s="1"/>
  <c r="I39" i="20"/>
  <c r="I40" i="20" s="1"/>
  <c r="Y27" i="20"/>
  <c r="Y39" i="20" l="1"/>
  <c r="Y40" i="20" s="1"/>
  <c r="AA27" i="20"/>
  <c r="AA28" i="20" s="1"/>
  <c r="AA29" i="20" s="1"/>
  <c r="AA30" i="20" s="1"/>
  <c r="AA31" i="20" s="1"/>
  <c r="AA32" i="20" s="1"/>
  <c r="AA33" i="20" s="1"/>
  <c r="AA34" i="20" s="1"/>
  <c r="AA35" i="20" s="1"/>
  <c r="AA36" i="20" s="1"/>
  <c r="AA37" i="20" s="1"/>
  <c r="AA38" i="20" s="1"/>
  <c r="Q8" i="7" l="1"/>
  <c r="T24" i="6" s="1"/>
  <c r="Q9" i="7"/>
  <c r="T25" i="6" s="1"/>
  <c r="Q10" i="7"/>
  <c r="T26" i="6" s="1"/>
  <c r="Q11" i="7"/>
  <c r="T27" i="6" s="1"/>
  <c r="Q12" i="7"/>
  <c r="T28" i="6" s="1"/>
  <c r="Q13" i="7"/>
  <c r="T29" i="6" s="1"/>
  <c r="Q14" i="7"/>
  <c r="T30" i="6" s="1"/>
  <c r="Q15" i="7"/>
  <c r="T31" i="6" s="1"/>
  <c r="Q16" i="7"/>
  <c r="T32" i="6" s="1"/>
  <c r="Q7" i="7"/>
  <c r="T23" i="6" s="1"/>
  <c r="E171" i="19"/>
  <c r="F171" i="19"/>
  <c r="G171" i="19"/>
  <c r="H171" i="19"/>
  <c r="I171" i="19"/>
  <c r="J171" i="19"/>
  <c r="D171" i="19"/>
  <c r="M167" i="19"/>
  <c r="Q5" i="7" l="1"/>
  <c r="G20" i="4" l="1"/>
  <c r="AF26" i="4"/>
  <c r="BE25" i="4"/>
  <c r="BA25" i="4"/>
  <c r="AW25" i="4"/>
  <c r="AS25" i="4"/>
  <c r="AO25" i="4"/>
  <c r="AK25" i="4"/>
  <c r="AA25" i="4"/>
  <c r="W25" i="4"/>
  <c r="S25" i="4"/>
  <c r="O25" i="4"/>
  <c r="K25" i="4"/>
  <c r="G25" i="4"/>
  <c r="Q11" i="17"/>
  <c r="B17" i="17"/>
  <c r="B18" i="17"/>
  <c r="C18" i="17"/>
  <c r="B19" i="17"/>
  <c r="B20" i="17"/>
  <c r="B16" i="17"/>
  <c r="D16" i="17"/>
  <c r="F16" i="17"/>
  <c r="D17" i="17"/>
  <c r="F17" i="17"/>
  <c r="D18" i="17"/>
  <c r="F18" i="17"/>
  <c r="D19" i="17"/>
  <c r="F19" i="17"/>
  <c r="D20" i="17"/>
  <c r="F20" i="17"/>
  <c r="B21" i="17"/>
  <c r="D21" i="17"/>
  <c r="F21" i="17"/>
  <c r="BS42" i="5"/>
  <c r="L129" i="19"/>
  <c r="AW40" i="5" s="1"/>
  <c r="CC38" i="9"/>
  <c r="CC36" i="9"/>
  <c r="CC34" i="9"/>
  <c r="CC30" i="9"/>
  <c r="CC28" i="9"/>
  <c r="CC10" i="9"/>
  <c r="CC8" i="9"/>
  <c r="CC6" i="9"/>
  <c r="CC24" i="9"/>
  <c r="CC22" i="9"/>
  <c r="CC20" i="9"/>
  <c r="CC16" i="9"/>
  <c r="CC14" i="9"/>
  <c r="BH38" i="9"/>
  <c r="BH36" i="9"/>
  <c r="BH34" i="9"/>
  <c r="BH30" i="9"/>
  <c r="BH28" i="9"/>
  <c r="BH24" i="9"/>
  <c r="BH22" i="9"/>
  <c r="BH20" i="9"/>
  <c r="BH16" i="9"/>
  <c r="BH14" i="9"/>
  <c r="BC7" i="9"/>
  <c r="AH30" i="9"/>
  <c r="AH20" i="9"/>
  <c r="AH8" i="9"/>
  <c r="M7" i="9"/>
  <c r="BX34" i="9"/>
  <c r="BH35" i="9"/>
  <c r="BC35" i="9"/>
  <c r="AM36" i="9"/>
  <c r="AH36" i="9"/>
  <c r="R37" i="9"/>
  <c r="M37" i="9"/>
  <c r="CC31" i="9"/>
  <c r="BX31" i="9"/>
  <c r="BC34" i="9"/>
  <c r="AM35" i="9"/>
  <c r="AH35" i="9"/>
  <c r="R36" i="9"/>
  <c r="M36" i="9"/>
  <c r="BX30" i="9"/>
  <c r="BH31" i="9"/>
  <c r="BC31" i="9"/>
  <c r="AM34" i="9"/>
  <c r="AH34" i="9"/>
  <c r="R35" i="9"/>
  <c r="M35" i="9"/>
  <c r="CC29" i="9"/>
  <c r="BX29" i="9"/>
  <c r="BC30" i="9"/>
  <c r="AM31" i="9"/>
  <c r="AH31" i="9"/>
  <c r="R34" i="9"/>
  <c r="M34" i="9"/>
  <c r="BX28" i="9"/>
  <c r="BH29" i="9"/>
  <c r="BC29" i="9"/>
  <c r="AM30" i="9"/>
  <c r="R31" i="9"/>
  <c r="M31" i="9"/>
  <c r="CC27" i="9"/>
  <c r="BX27" i="9"/>
  <c r="BC28" i="9"/>
  <c r="AM29" i="9"/>
  <c r="AH29" i="9"/>
  <c r="R30" i="9"/>
  <c r="M30" i="9"/>
  <c r="BX24" i="9"/>
  <c r="BH27" i="9"/>
  <c r="BC27" i="9"/>
  <c r="AM28" i="9"/>
  <c r="AH28" i="9"/>
  <c r="R29" i="9"/>
  <c r="M29" i="9"/>
  <c r="CC23" i="9"/>
  <c r="BX23" i="9"/>
  <c r="BC24" i="9"/>
  <c r="AM27" i="9"/>
  <c r="AH27" i="9"/>
  <c r="R28" i="9"/>
  <c r="M28" i="9"/>
  <c r="BX22" i="9"/>
  <c r="BH23" i="9"/>
  <c r="BC23" i="9"/>
  <c r="AM24" i="9"/>
  <c r="AH24" i="9"/>
  <c r="R27" i="9"/>
  <c r="M27" i="9"/>
  <c r="CC21" i="9"/>
  <c r="BX21" i="9"/>
  <c r="BC22" i="9"/>
  <c r="AM23" i="9"/>
  <c r="AH23" i="9"/>
  <c r="R24" i="9"/>
  <c r="M24" i="9"/>
  <c r="BX20" i="9"/>
  <c r="BH21" i="9"/>
  <c r="BC21" i="9"/>
  <c r="AM22" i="9"/>
  <c r="AH22" i="9"/>
  <c r="R23" i="9"/>
  <c r="M23" i="9"/>
  <c r="CC17" i="9"/>
  <c r="BX17" i="9"/>
  <c r="BC20" i="9"/>
  <c r="AM21" i="9"/>
  <c r="AH21" i="9"/>
  <c r="R22" i="9"/>
  <c r="M22" i="9"/>
  <c r="CI64" i="21"/>
  <c r="CN63" i="21"/>
  <c r="CI63" i="21"/>
  <c r="BX16" i="9"/>
  <c r="BH17" i="9"/>
  <c r="BC17" i="9"/>
  <c r="AM20" i="9"/>
  <c r="R21" i="9"/>
  <c r="M21" i="9"/>
  <c r="CC15" i="9"/>
  <c r="BX15" i="9"/>
  <c r="BC16" i="9"/>
  <c r="AM17" i="9"/>
  <c r="AH17" i="9"/>
  <c r="R20" i="9"/>
  <c r="M20" i="9"/>
  <c r="CN49" i="21"/>
  <c r="CI49" i="21"/>
  <c r="CI48" i="21"/>
  <c r="BX14" i="9"/>
  <c r="BH15" i="9"/>
  <c r="BC15" i="9"/>
  <c r="AM16" i="9"/>
  <c r="AH16" i="9"/>
  <c r="R17" i="9"/>
  <c r="M17" i="9"/>
  <c r="CC13" i="9"/>
  <c r="BX13" i="9"/>
  <c r="BC14" i="9"/>
  <c r="AM15" i="9"/>
  <c r="AH15" i="9"/>
  <c r="R16" i="9"/>
  <c r="M16" i="9"/>
  <c r="CN70" i="21"/>
  <c r="CI70" i="21"/>
  <c r="CN69" i="21"/>
  <c r="CI69" i="21"/>
  <c r="BX10" i="9"/>
  <c r="BH13" i="9"/>
  <c r="BC13" i="9"/>
  <c r="AM14" i="9"/>
  <c r="AH14" i="9"/>
  <c r="R15" i="9"/>
  <c r="M15" i="9"/>
  <c r="CC9" i="9"/>
  <c r="BX9" i="9"/>
  <c r="BH10" i="9"/>
  <c r="BC10" i="9"/>
  <c r="AM13" i="9"/>
  <c r="AH13" i="9"/>
  <c r="R14" i="9"/>
  <c r="M14" i="9"/>
  <c r="CN55" i="21"/>
  <c r="CN54" i="21"/>
  <c r="CI54" i="21"/>
  <c r="BX8" i="9"/>
  <c r="BH9" i="9"/>
  <c r="BC9" i="9"/>
  <c r="AM10" i="9"/>
  <c r="AH10" i="9"/>
  <c r="R13" i="9"/>
  <c r="M13" i="9"/>
  <c r="CC39" i="9"/>
  <c r="BX39" i="9"/>
  <c r="CC7" i="9"/>
  <c r="BX7" i="9"/>
  <c r="BH8" i="9"/>
  <c r="BC8" i="9"/>
  <c r="AM9" i="9"/>
  <c r="AH9" i="9"/>
  <c r="R10" i="9"/>
  <c r="M10" i="9"/>
  <c r="BX38" i="9"/>
  <c r="BX6" i="9"/>
  <c r="BH7" i="9"/>
  <c r="AM8" i="9"/>
  <c r="R9" i="9"/>
  <c r="M9" i="9"/>
  <c r="CC37" i="9"/>
  <c r="BX37" i="9"/>
  <c r="BC38" i="9"/>
  <c r="BH6" i="9"/>
  <c r="BC6" i="9"/>
  <c r="AM7" i="9"/>
  <c r="AH7" i="9"/>
  <c r="R8" i="9"/>
  <c r="M8" i="9"/>
  <c r="BX36" i="9"/>
  <c r="BH37" i="9"/>
  <c r="BC37" i="9"/>
  <c r="AM38" i="9"/>
  <c r="AH38" i="9"/>
  <c r="AM6" i="9"/>
  <c r="AH6" i="9"/>
  <c r="R7" i="9"/>
  <c r="CC35" i="9"/>
  <c r="BX35" i="9"/>
  <c r="BC36" i="9"/>
  <c r="AM37" i="9"/>
  <c r="AH37" i="9"/>
  <c r="R38" i="9"/>
  <c r="M38" i="9"/>
  <c r="R6" i="9"/>
  <c r="M6" i="9"/>
  <c r="B6" i="21"/>
  <c r="BX5" i="9" l="1"/>
  <c r="CN56" i="21"/>
  <c r="CN66" i="21"/>
  <c r="CI61" i="21"/>
  <c r="CI62" i="21" s="1"/>
  <c r="H8" i="9"/>
  <c r="H10" i="9"/>
  <c r="CI72" i="21"/>
  <c r="CI36" i="21" s="1"/>
  <c r="CI46" i="21"/>
  <c r="CI67" i="21"/>
  <c r="CN45" i="21"/>
  <c r="CI66" i="21"/>
  <c r="CI30" i="21" s="1"/>
  <c r="CN67" i="21"/>
  <c r="CN68" i="21" s="1"/>
  <c r="CS49" i="21"/>
  <c r="CN57" i="21"/>
  <c r="CN58" i="21"/>
  <c r="CI52" i="21"/>
  <c r="CN48" i="21"/>
  <c r="CS48" i="21" s="1"/>
  <c r="CN73" i="21"/>
  <c r="CN37" i="21" s="1"/>
  <c r="CN72" i="21"/>
  <c r="CN27" i="21" s="1"/>
  <c r="CI73" i="21"/>
  <c r="CI37" i="21" s="1"/>
  <c r="CN51" i="21"/>
  <c r="CI45" i="21"/>
  <c r="CN46" i="21"/>
  <c r="CS46" i="21" s="1"/>
  <c r="CI51" i="21"/>
  <c r="CI53" i="21" s="1"/>
  <c r="CN52" i="21"/>
  <c r="CI60" i="21"/>
  <c r="CN61" i="21"/>
  <c r="CN60" i="21"/>
  <c r="CS60" i="21" s="1"/>
  <c r="CI55" i="21"/>
  <c r="CI56" i="21" s="1"/>
  <c r="CS56" i="21" s="1"/>
  <c r="CN64" i="21"/>
  <c r="CS64" i="21" s="1"/>
  <c r="CI57" i="21"/>
  <c r="CI58" i="21"/>
  <c r="CI50" i="21"/>
  <c r="CI71" i="21"/>
  <c r="CS69" i="21"/>
  <c r="CS70" i="21"/>
  <c r="CN71" i="21"/>
  <c r="CI65" i="21"/>
  <c r="CS63" i="21"/>
  <c r="CS54" i="21"/>
  <c r="CN24" i="21" l="1"/>
  <c r="CN62" i="21"/>
  <c r="CI27" i="21"/>
  <c r="CN33" i="21"/>
  <c r="CS72" i="21"/>
  <c r="CS36" i="21" s="1"/>
  <c r="CN30" i="21"/>
  <c r="CN36" i="21"/>
  <c r="CS61" i="21"/>
  <c r="CS57" i="21"/>
  <c r="CN50" i="21"/>
  <c r="CS50" i="21" s="1"/>
  <c r="CS45" i="21"/>
  <c r="CI34" i="21"/>
  <c r="CN74" i="21"/>
  <c r="CN38" i="21" s="1"/>
  <c r="CI68" i="21"/>
  <c r="CS68" i="21" s="1"/>
  <c r="CI33" i="21"/>
  <c r="CS66" i="21"/>
  <c r="CN53" i="21"/>
  <c r="CS53" i="21" s="1"/>
  <c r="CI31" i="21"/>
  <c r="CI32" i="21" s="1"/>
  <c r="CI59" i="21"/>
  <c r="CN34" i="21"/>
  <c r="CS34" i="21" s="1"/>
  <c r="CI25" i="21"/>
  <c r="CS55" i="21"/>
  <c r="CI24" i="21"/>
  <c r="CI74" i="21"/>
  <c r="CN25" i="21"/>
  <c r="CS51" i="21"/>
  <c r="CI47" i="21"/>
  <c r="CN35" i="21"/>
  <c r="CN59" i="21"/>
  <c r="CS62" i="21"/>
  <c r="CN31" i="21"/>
  <c r="CN28" i="21"/>
  <c r="CN29" i="21" s="1"/>
  <c r="CN26" i="21"/>
  <c r="CS58" i="21"/>
  <c r="CI28" i="21"/>
  <c r="CS73" i="21"/>
  <c r="CN65" i="21"/>
  <c r="CS65" i="21" s="1"/>
  <c r="CN47" i="21"/>
  <c r="CS67" i="21"/>
  <c r="CS37" i="21"/>
  <c r="CS52" i="21"/>
  <c r="CS30" i="21"/>
  <c r="CS27" i="21"/>
  <c r="CS71" i="21"/>
  <c r="CS74" i="21" l="1"/>
  <c r="CS38" i="21"/>
  <c r="CI35" i="21"/>
  <c r="CS25" i="21"/>
  <c r="CS33" i="21"/>
  <c r="CI38" i="21"/>
  <c r="CS35" i="21"/>
  <c r="CS31" i="21"/>
  <c r="CI26" i="21"/>
  <c r="CS26" i="21" s="1"/>
  <c r="CS24" i="21"/>
  <c r="CS59" i="21"/>
  <c r="CS28" i="21"/>
  <c r="CS47" i="21"/>
  <c r="CI29" i="21"/>
  <c r="CS29" i="21" s="1"/>
  <c r="CN32" i="21"/>
  <c r="CS32" i="21" s="1"/>
  <c r="AB39" i="8"/>
  <c r="AB40" i="8"/>
  <c r="AB41" i="8"/>
  <c r="AB42" i="8"/>
  <c r="AB43" i="8"/>
  <c r="AB44" i="8"/>
  <c r="AB45" i="8"/>
  <c r="AB46" i="8"/>
  <c r="AB47" i="8"/>
  <c r="AB48" i="8"/>
  <c r="AB49" i="8"/>
  <c r="AB50" i="8"/>
  <c r="X39" i="8"/>
  <c r="X40" i="8"/>
  <c r="X41" i="8"/>
  <c r="X42" i="8"/>
  <c r="X43" i="8"/>
  <c r="X44" i="8"/>
  <c r="X45" i="8"/>
  <c r="X46" i="8"/>
  <c r="X47" i="8"/>
  <c r="X48" i="8"/>
  <c r="X49" i="8"/>
  <c r="X50" i="8"/>
  <c r="P39" i="8"/>
  <c r="P40" i="8"/>
  <c r="P41" i="8"/>
  <c r="P42" i="8"/>
  <c r="P43" i="8"/>
  <c r="P44" i="8"/>
  <c r="P45" i="8"/>
  <c r="P46" i="8"/>
  <c r="P47" i="8"/>
  <c r="P48" i="8"/>
  <c r="P49" i="8"/>
  <c r="P50" i="8"/>
  <c r="L39" i="8"/>
  <c r="L40" i="8"/>
  <c r="L41" i="8"/>
  <c r="L42" i="8"/>
  <c r="L43" i="8"/>
  <c r="L44" i="8"/>
  <c r="L45" i="8"/>
  <c r="L46" i="8"/>
  <c r="L47" i="8"/>
  <c r="L48" i="8"/>
  <c r="L49" i="8"/>
  <c r="L50" i="8"/>
  <c r="B32" i="8"/>
  <c r="B33" i="8"/>
  <c r="B34" i="8"/>
  <c r="F32" i="8"/>
  <c r="F33" i="8"/>
  <c r="F34" i="8"/>
  <c r="B36" i="8"/>
  <c r="F36" i="8"/>
  <c r="B31" i="8"/>
  <c r="F31" i="8"/>
  <c r="D32" i="8"/>
  <c r="D33" i="8"/>
  <c r="D34" i="8"/>
  <c r="D35" i="8"/>
  <c r="D36" i="8"/>
  <c r="D38" i="8"/>
  <c r="AB14" i="8"/>
  <c r="AB15" i="8"/>
  <c r="AB16" i="8"/>
  <c r="AB17" i="8"/>
  <c r="AB18" i="8"/>
  <c r="AB19" i="8"/>
  <c r="AB20" i="8"/>
  <c r="AB21" i="8"/>
  <c r="AB22" i="8"/>
  <c r="AB23" i="8"/>
  <c r="AB24" i="8"/>
  <c r="AB25" i="8"/>
  <c r="X14" i="8"/>
  <c r="X15" i="8"/>
  <c r="X16" i="8"/>
  <c r="X17" i="8"/>
  <c r="X18" i="8"/>
  <c r="X19" i="8"/>
  <c r="X20" i="8"/>
  <c r="X21" i="8"/>
  <c r="X22" i="8"/>
  <c r="X23" i="8"/>
  <c r="X24" i="8"/>
  <c r="X25" i="8"/>
  <c r="P14" i="8"/>
  <c r="P15" i="8"/>
  <c r="P16" i="8"/>
  <c r="P17" i="8"/>
  <c r="P18" i="8"/>
  <c r="P19" i="8"/>
  <c r="P20" i="8"/>
  <c r="P21" i="8"/>
  <c r="P22" i="8"/>
  <c r="P23" i="8"/>
  <c r="P24" i="8"/>
  <c r="P25" i="8"/>
  <c r="L14" i="8"/>
  <c r="L15" i="8"/>
  <c r="L16" i="8"/>
  <c r="L17" i="8"/>
  <c r="L18" i="8"/>
  <c r="L19" i="8"/>
  <c r="L20" i="8"/>
  <c r="L21" i="8"/>
  <c r="L22" i="8"/>
  <c r="L23" i="8"/>
  <c r="L24" i="8"/>
  <c r="L25" i="8"/>
  <c r="L3" i="19" l="1"/>
  <c r="K6" i="5" s="1"/>
  <c r="M3" i="19"/>
  <c r="N6" i="5" s="1"/>
  <c r="O3" i="19"/>
  <c r="H6" i="5" s="1"/>
  <c r="L4" i="19"/>
  <c r="K7" i="5" s="1"/>
  <c r="M4" i="19"/>
  <c r="N7" i="5" s="1"/>
  <c r="O4" i="19"/>
  <c r="H7" i="5" s="1"/>
  <c r="L5" i="19"/>
  <c r="K8" i="5" s="1"/>
  <c r="M5" i="19"/>
  <c r="N8" i="5" s="1"/>
  <c r="O5" i="19"/>
  <c r="H8" i="5" s="1"/>
  <c r="L6" i="19"/>
  <c r="M6" i="19"/>
  <c r="N9" i="5" s="1"/>
  <c r="O6" i="19"/>
  <c r="H9" i="5" s="1"/>
  <c r="L7" i="19"/>
  <c r="K10" i="5" s="1"/>
  <c r="M7" i="19"/>
  <c r="N10" i="5" s="1"/>
  <c r="O7" i="19"/>
  <c r="H10" i="5" s="1"/>
  <c r="L8" i="19"/>
  <c r="K11" i="5" s="1"/>
  <c r="M8" i="19"/>
  <c r="N11" i="5" s="1"/>
  <c r="O8" i="19"/>
  <c r="H11" i="5" s="1"/>
  <c r="L9" i="19"/>
  <c r="K12" i="5" s="1"/>
  <c r="M9" i="19"/>
  <c r="O9" i="19"/>
  <c r="H12" i="5" s="1"/>
  <c r="L10" i="19"/>
  <c r="M10" i="19"/>
  <c r="N13" i="5" s="1"/>
  <c r="O10" i="19"/>
  <c r="H13" i="5" s="1"/>
  <c r="L11" i="19"/>
  <c r="K14" i="5" s="1"/>
  <c r="M11" i="19"/>
  <c r="N14" i="5" s="1"/>
  <c r="O11" i="19"/>
  <c r="H14" i="5" s="1"/>
  <c r="L12" i="19"/>
  <c r="K15" i="5" s="1"/>
  <c r="M12" i="19"/>
  <c r="N15" i="5" s="1"/>
  <c r="O12" i="19"/>
  <c r="H15" i="5" s="1"/>
  <c r="L13" i="19"/>
  <c r="K16" i="5" s="1"/>
  <c r="M13" i="19"/>
  <c r="N16" i="5" s="1"/>
  <c r="O13" i="19"/>
  <c r="H16" i="5" s="1"/>
  <c r="L14" i="19"/>
  <c r="M14" i="19"/>
  <c r="N17" i="5" s="1"/>
  <c r="O14" i="19"/>
  <c r="H17" i="5" s="1"/>
  <c r="L15" i="19"/>
  <c r="K18" i="5" s="1"/>
  <c r="M15" i="19"/>
  <c r="N18" i="5" s="1"/>
  <c r="O15" i="19"/>
  <c r="H18" i="5" s="1"/>
  <c r="L16" i="19"/>
  <c r="K19" i="5" s="1"/>
  <c r="M16" i="19"/>
  <c r="N19" i="5" s="1"/>
  <c r="O16" i="19"/>
  <c r="H19" i="5" s="1"/>
  <c r="L17" i="19"/>
  <c r="K20" i="5" s="1"/>
  <c r="M17" i="19"/>
  <c r="N20" i="5" s="1"/>
  <c r="O17" i="19"/>
  <c r="H20" i="5" s="1"/>
  <c r="L18" i="19"/>
  <c r="M18" i="19"/>
  <c r="N21" i="5" s="1"/>
  <c r="O18" i="19"/>
  <c r="H21" i="5" s="1"/>
  <c r="L19" i="19"/>
  <c r="K22" i="5" s="1"/>
  <c r="M19" i="19"/>
  <c r="N22" i="5" s="1"/>
  <c r="O19" i="19"/>
  <c r="H22" i="5" s="1"/>
  <c r="L20" i="19"/>
  <c r="K23" i="5" s="1"/>
  <c r="M20" i="19"/>
  <c r="N23" i="5" s="1"/>
  <c r="O20" i="19"/>
  <c r="H23" i="5" s="1"/>
  <c r="L21" i="19"/>
  <c r="K24" i="5" s="1"/>
  <c r="M21" i="19"/>
  <c r="N24" i="5" s="1"/>
  <c r="O21" i="19"/>
  <c r="H24" i="5" s="1"/>
  <c r="L22" i="19"/>
  <c r="M22" i="19"/>
  <c r="N25" i="5" s="1"/>
  <c r="O22" i="19"/>
  <c r="H25" i="5" s="1"/>
  <c r="L23" i="19"/>
  <c r="K26" i="5" s="1"/>
  <c r="M23" i="19"/>
  <c r="N26" i="5" s="1"/>
  <c r="O23" i="19"/>
  <c r="H26" i="5" s="1"/>
  <c r="L24" i="19"/>
  <c r="K27" i="5" s="1"/>
  <c r="M24" i="19"/>
  <c r="N27" i="5" s="1"/>
  <c r="O24" i="19"/>
  <c r="H27" i="5" s="1"/>
  <c r="L25" i="19"/>
  <c r="K28" i="5" s="1"/>
  <c r="M25" i="19"/>
  <c r="O25" i="19"/>
  <c r="H28" i="5" s="1"/>
  <c r="L26" i="19"/>
  <c r="M26" i="19"/>
  <c r="N29" i="5" s="1"/>
  <c r="O26" i="19"/>
  <c r="H29" i="5" s="1"/>
  <c r="L27" i="19"/>
  <c r="K30" i="5" s="1"/>
  <c r="M27" i="19"/>
  <c r="N30" i="5" s="1"/>
  <c r="O27" i="19"/>
  <c r="H30" i="5" s="1"/>
  <c r="L28" i="19"/>
  <c r="K31" i="5" s="1"/>
  <c r="M28" i="19"/>
  <c r="N31" i="5" s="1"/>
  <c r="O28" i="19"/>
  <c r="H31" i="5" s="1"/>
  <c r="L29" i="19"/>
  <c r="K32" i="5" s="1"/>
  <c r="M29" i="19"/>
  <c r="N32" i="5" s="1"/>
  <c r="O29" i="19"/>
  <c r="H32" i="5" s="1"/>
  <c r="L30" i="19"/>
  <c r="M30" i="19"/>
  <c r="N33" i="5" s="1"/>
  <c r="O30" i="19"/>
  <c r="H33" i="5" s="1"/>
  <c r="L31" i="19"/>
  <c r="K34" i="5" s="1"/>
  <c r="M31" i="19"/>
  <c r="N34" i="5" s="1"/>
  <c r="O31" i="19"/>
  <c r="H34" i="5" s="1"/>
  <c r="L32" i="19"/>
  <c r="K35" i="5" s="1"/>
  <c r="M32" i="19"/>
  <c r="N35" i="5" s="1"/>
  <c r="O32" i="19"/>
  <c r="H35" i="5" s="1"/>
  <c r="L33" i="19"/>
  <c r="K36" i="5" s="1"/>
  <c r="M33" i="19"/>
  <c r="N36" i="5" s="1"/>
  <c r="O33" i="19"/>
  <c r="H36" i="5" s="1"/>
  <c r="L34" i="19"/>
  <c r="M34" i="19"/>
  <c r="N37" i="5" s="1"/>
  <c r="O34" i="19"/>
  <c r="H37" i="5" s="1"/>
  <c r="L35" i="19"/>
  <c r="K38" i="5" s="1"/>
  <c r="M35" i="19"/>
  <c r="N38" i="5" s="1"/>
  <c r="O35" i="19"/>
  <c r="H38" i="5" s="1"/>
  <c r="L36" i="19"/>
  <c r="K39" i="5" s="1"/>
  <c r="M36" i="19"/>
  <c r="N39" i="5" s="1"/>
  <c r="O36" i="19"/>
  <c r="H39" i="5" s="1"/>
  <c r="L37" i="19"/>
  <c r="K40" i="5" s="1"/>
  <c r="M37" i="19"/>
  <c r="N40" i="5" s="1"/>
  <c r="O37" i="19"/>
  <c r="H40" i="5" s="1"/>
  <c r="L38" i="19"/>
  <c r="M38" i="19"/>
  <c r="N41" i="5" s="1"/>
  <c r="O38" i="19"/>
  <c r="H41" i="5" s="1"/>
  <c r="L39" i="19"/>
  <c r="K42" i="5" s="1"/>
  <c r="M39" i="19"/>
  <c r="N42" i="5" s="1"/>
  <c r="O39" i="19"/>
  <c r="H42" i="5" s="1"/>
  <c r="L40" i="19"/>
  <c r="K43" i="5" s="1"/>
  <c r="M40" i="19"/>
  <c r="N43" i="5" s="1"/>
  <c r="O40" i="19"/>
  <c r="H43" i="5" s="1"/>
  <c r="L41" i="19"/>
  <c r="K44" i="5" s="1"/>
  <c r="M41" i="19"/>
  <c r="O41" i="19"/>
  <c r="H44" i="5" s="1"/>
  <c r="L42" i="19"/>
  <c r="M42" i="19"/>
  <c r="N45" i="5" s="1"/>
  <c r="O42" i="19"/>
  <c r="H45" i="5" s="1"/>
  <c r="L43" i="19"/>
  <c r="K46" i="5" s="1"/>
  <c r="M43" i="19"/>
  <c r="N46" i="5" s="1"/>
  <c r="O43" i="19"/>
  <c r="H46" i="5" s="1"/>
  <c r="L44" i="19"/>
  <c r="K47" i="5" s="1"/>
  <c r="M44" i="19"/>
  <c r="N47" i="5" s="1"/>
  <c r="O44" i="19"/>
  <c r="H47" i="5" s="1"/>
  <c r="L45" i="19"/>
  <c r="K48" i="5" s="1"/>
  <c r="M45" i="19"/>
  <c r="N48" i="5" s="1"/>
  <c r="O45" i="19"/>
  <c r="H48" i="5" s="1"/>
  <c r="L46" i="19"/>
  <c r="M46" i="19"/>
  <c r="N49" i="5" s="1"/>
  <c r="O46" i="19"/>
  <c r="H49" i="5" s="1"/>
  <c r="L47" i="19"/>
  <c r="AD5" i="5" s="1"/>
  <c r="M47" i="19"/>
  <c r="AG5" i="5" s="1"/>
  <c r="O47" i="19"/>
  <c r="AA5" i="5" s="1"/>
  <c r="L48" i="19"/>
  <c r="AD6" i="5" s="1"/>
  <c r="M48" i="19"/>
  <c r="AG6" i="5" s="1"/>
  <c r="O48" i="19"/>
  <c r="AA6" i="5" s="1"/>
  <c r="L49" i="19"/>
  <c r="AD7" i="5" s="1"/>
  <c r="M49" i="19"/>
  <c r="AG7" i="5" s="1"/>
  <c r="O49" i="19"/>
  <c r="AA7" i="5" s="1"/>
  <c r="L50" i="19"/>
  <c r="M50" i="19"/>
  <c r="AG8" i="5" s="1"/>
  <c r="O50" i="19"/>
  <c r="AA8" i="5" s="1"/>
  <c r="L51" i="19"/>
  <c r="AD9" i="5" s="1"/>
  <c r="M51" i="19"/>
  <c r="AG9" i="5" s="1"/>
  <c r="O51" i="19"/>
  <c r="AA9" i="5" s="1"/>
  <c r="L52" i="19"/>
  <c r="AD10" i="5" s="1"/>
  <c r="M52" i="19"/>
  <c r="AG10" i="5" s="1"/>
  <c r="O52" i="19"/>
  <c r="AA10" i="5" s="1"/>
  <c r="L53" i="19"/>
  <c r="AD11" i="5" s="1"/>
  <c r="M53" i="19"/>
  <c r="AG11" i="5" s="1"/>
  <c r="O53" i="19"/>
  <c r="AA11" i="5" s="1"/>
  <c r="L54" i="19"/>
  <c r="M54" i="19"/>
  <c r="AG12" i="5" s="1"/>
  <c r="O54" i="19"/>
  <c r="AA12" i="5" s="1"/>
  <c r="L55" i="19"/>
  <c r="AD13" i="5" s="1"/>
  <c r="M55" i="19"/>
  <c r="AG13" i="5" s="1"/>
  <c r="O55" i="19"/>
  <c r="AA13" i="5" s="1"/>
  <c r="L56" i="19"/>
  <c r="AD14" i="5" s="1"/>
  <c r="M56" i="19"/>
  <c r="AG14" i="5" s="1"/>
  <c r="O56" i="19"/>
  <c r="AA14" i="5" s="1"/>
  <c r="L57" i="19"/>
  <c r="AD15" i="5" s="1"/>
  <c r="M57" i="19"/>
  <c r="AG15" i="5" s="1"/>
  <c r="O57" i="19"/>
  <c r="AA15" i="5" s="1"/>
  <c r="L58" i="19"/>
  <c r="M58" i="19"/>
  <c r="AG16" i="5" s="1"/>
  <c r="O58" i="19"/>
  <c r="AA16" i="5" s="1"/>
  <c r="L59" i="19"/>
  <c r="AD17" i="5" s="1"/>
  <c r="M59" i="19"/>
  <c r="AG17" i="5" s="1"/>
  <c r="O59" i="19"/>
  <c r="AA17" i="5" s="1"/>
  <c r="L60" i="19"/>
  <c r="AD18" i="5" s="1"/>
  <c r="M60" i="19"/>
  <c r="AG18" i="5" s="1"/>
  <c r="O60" i="19"/>
  <c r="AA18" i="5" s="1"/>
  <c r="L61" i="19"/>
  <c r="AD19" i="5" s="1"/>
  <c r="M61" i="19"/>
  <c r="AG19" i="5" s="1"/>
  <c r="O61" i="19"/>
  <c r="AA19" i="5" s="1"/>
  <c r="L62" i="19"/>
  <c r="M62" i="19"/>
  <c r="AG20" i="5" s="1"/>
  <c r="O62" i="19"/>
  <c r="AA20" i="5" s="1"/>
  <c r="L63" i="19"/>
  <c r="AD21" i="5" s="1"/>
  <c r="M63" i="19"/>
  <c r="AG21" i="5" s="1"/>
  <c r="O63" i="19"/>
  <c r="AA21" i="5" s="1"/>
  <c r="L64" i="19"/>
  <c r="AD22" i="5" s="1"/>
  <c r="M64" i="19"/>
  <c r="AG22" i="5" s="1"/>
  <c r="O64" i="19"/>
  <c r="AA22" i="5" s="1"/>
  <c r="L65" i="19"/>
  <c r="AD23" i="5" s="1"/>
  <c r="M65" i="19"/>
  <c r="AG23" i="5" s="1"/>
  <c r="O65" i="19"/>
  <c r="AA23" i="5" s="1"/>
  <c r="L66" i="19"/>
  <c r="M66" i="19"/>
  <c r="AG24" i="5" s="1"/>
  <c r="O66" i="19"/>
  <c r="AA24" i="5" s="1"/>
  <c r="L67" i="19"/>
  <c r="AD25" i="5" s="1"/>
  <c r="M67" i="19"/>
  <c r="AG25" i="5" s="1"/>
  <c r="O67" i="19"/>
  <c r="AA25" i="5" s="1"/>
  <c r="L68" i="19"/>
  <c r="AD26" i="5" s="1"/>
  <c r="M68" i="19"/>
  <c r="AG26" i="5" s="1"/>
  <c r="O68" i="19"/>
  <c r="AA26" i="5" s="1"/>
  <c r="L69" i="19"/>
  <c r="AD27" i="5" s="1"/>
  <c r="M69" i="19"/>
  <c r="AG27" i="5" s="1"/>
  <c r="O69" i="19"/>
  <c r="AA27" i="5" s="1"/>
  <c r="L70" i="19"/>
  <c r="M70" i="19"/>
  <c r="AG28" i="5" s="1"/>
  <c r="O70" i="19"/>
  <c r="AA28" i="5" s="1"/>
  <c r="L71" i="19"/>
  <c r="AD29" i="5" s="1"/>
  <c r="M71" i="19"/>
  <c r="AG29" i="5" s="1"/>
  <c r="O71" i="19"/>
  <c r="AA29" i="5" s="1"/>
  <c r="L72" i="19"/>
  <c r="AD30" i="5" s="1"/>
  <c r="M72" i="19"/>
  <c r="AG30" i="5" s="1"/>
  <c r="O72" i="19"/>
  <c r="AA30" i="5" s="1"/>
  <c r="L73" i="19"/>
  <c r="AD31" i="5" s="1"/>
  <c r="M73" i="19"/>
  <c r="AG31" i="5" s="1"/>
  <c r="O73" i="19"/>
  <c r="AA31" i="5" s="1"/>
  <c r="L74" i="19"/>
  <c r="M74" i="19"/>
  <c r="AG32" i="5" s="1"/>
  <c r="O74" i="19"/>
  <c r="AA32" i="5" s="1"/>
  <c r="L75" i="19"/>
  <c r="AD33" i="5" s="1"/>
  <c r="M75" i="19"/>
  <c r="AG33" i="5" s="1"/>
  <c r="O75" i="19"/>
  <c r="AA33" i="5" s="1"/>
  <c r="L76" i="19"/>
  <c r="AD34" i="5" s="1"/>
  <c r="M76" i="19"/>
  <c r="AG34" i="5" s="1"/>
  <c r="O76" i="19"/>
  <c r="AA34" i="5" s="1"/>
  <c r="L77" i="19"/>
  <c r="AD35" i="5" s="1"/>
  <c r="M77" i="19"/>
  <c r="AG35" i="5" s="1"/>
  <c r="O77" i="19"/>
  <c r="AA35" i="5" s="1"/>
  <c r="L78" i="19"/>
  <c r="M78" i="19"/>
  <c r="AG36" i="5" s="1"/>
  <c r="O78" i="19"/>
  <c r="AA36" i="5" s="1"/>
  <c r="L79" i="19"/>
  <c r="AD37" i="5" s="1"/>
  <c r="M79" i="19"/>
  <c r="AG37" i="5" s="1"/>
  <c r="O79" i="19"/>
  <c r="AA37" i="5" s="1"/>
  <c r="L80" i="19"/>
  <c r="AD38" i="5" s="1"/>
  <c r="M80" i="19"/>
  <c r="AG38" i="5" s="1"/>
  <c r="O80" i="19"/>
  <c r="AA38" i="5" s="1"/>
  <c r="L81" i="19"/>
  <c r="AD39" i="5" s="1"/>
  <c r="M81" i="19"/>
  <c r="AG39" i="5" s="1"/>
  <c r="O81" i="19"/>
  <c r="AA39" i="5" s="1"/>
  <c r="L82" i="19"/>
  <c r="AD40" i="5" s="1"/>
  <c r="M82" i="19"/>
  <c r="AG40" i="5" s="1"/>
  <c r="O82" i="19"/>
  <c r="AA40" i="5" s="1"/>
  <c r="L83" i="19"/>
  <c r="AD41" i="5" s="1"/>
  <c r="M83" i="19"/>
  <c r="AG41" i="5" s="1"/>
  <c r="O83" i="19"/>
  <c r="AA41" i="5" s="1"/>
  <c r="L84" i="19"/>
  <c r="AD42" i="5" s="1"/>
  <c r="M84" i="19"/>
  <c r="AG42" i="5" s="1"/>
  <c r="O84" i="19"/>
  <c r="AA42" i="5" s="1"/>
  <c r="L85" i="19"/>
  <c r="AD43" i="5" s="1"/>
  <c r="M85" i="19"/>
  <c r="AG43" i="5" s="1"/>
  <c r="O85" i="19"/>
  <c r="AA43" i="5" s="1"/>
  <c r="L86" i="19"/>
  <c r="M86" i="19"/>
  <c r="AG44" i="5" s="1"/>
  <c r="O86" i="19"/>
  <c r="AA44" i="5" s="1"/>
  <c r="L87" i="19"/>
  <c r="AD45" i="5" s="1"/>
  <c r="M87" i="19"/>
  <c r="AG45" i="5" s="1"/>
  <c r="O87" i="19"/>
  <c r="AA45" i="5" s="1"/>
  <c r="L88" i="19"/>
  <c r="AD46" i="5" s="1"/>
  <c r="M88" i="19"/>
  <c r="AG46" i="5" s="1"/>
  <c r="O88" i="19"/>
  <c r="AA46" i="5" s="1"/>
  <c r="L89" i="19"/>
  <c r="AD47" i="5" s="1"/>
  <c r="M89" i="19"/>
  <c r="AG47" i="5" s="1"/>
  <c r="O89" i="19"/>
  <c r="AA47" i="5" s="1"/>
  <c r="L90" i="19"/>
  <c r="M90" i="19"/>
  <c r="AG48" i="5" s="1"/>
  <c r="O90" i="19"/>
  <c r="AA48" i="5" s="1"/>
  <c r="L91" i="19"/>
  <c r="M91" i="19"/>
  <c r="AG49" i="5" s="1"/>
  <c r="O91" i="19"/>
  <c r="AA49" i="5" s="1"/>
  <c r="L92" i="19"/>
  <c r="AW5" i="5" s="1"/>
  <c r="M92" i="19"/>
  <c r="AZ5" i="5" s="1"/>
  <c r="O92" i="19"/>
  <c r="AT5" i="5" s="1"/>
  <c r="L93" i="19"/>
  <c r="AW6" i="5" s="1"/>
  <c r="M93" i="19"/>
  <c r="AZ6" i="5" s="1"/>
  <c r="O93" i="19"/>
  <c r="AT6" i="5" s="1"/>
  <c r="L94" i="19"/>
  <c r="M94" i="19"/>
  <c r="AZ7" i="5" s="1"/>
  <c r="O94" i="19"/>
  <c r="AT7" i="5" s="1"/>
  <c r="L95" i="19"/>
  <c r="AW8" i="5" s="1"/>
  <c r="M95" i="19"/>
  <c r="AZ8" i="5" s="1"/>
  <c r="O95" i="19"/>
  <c r="AT8" i="5" s="1"/>
  <c r="L96" i="19"/>
  <c r="AW9" i="5" s="1"/>
  <c r="M96" i="19"/>
  <c r="AZ9" i="5" s="1"/>
  <c r="O96" i="19"/>
  <c r="AT9" i="5" s="1"/>
  <c r="L97" i="19"/>
  <c r="AW10" i="5" s="1"/>
  <c r="M97" i="19"/>
  <c r="AZ10" i="5" s="1"/>
  <c r="O97" i="19"/>
  <c r="AT10" i="5" s="1"/>
  <c r="L98" i="19"/>
  <c r="M98" i="19"/>
  <c r="AZ11" i="5" s="1"/>
  <c r="O98" i="19"/>
  <c r="AT11" i="5" s="1"/>
  <c r="L99" i="19"/>
  <c r="AW12" i="5" s="1"/>
  <c r="M99" i="19"/>
  <c r="AZ12" i="5" s="1"/>
  <c r="O99" i="19"/>
  <c r="AT12" i="5" s="1"/>
  <c r="L100" i="19"/>
  <c r="AW13" i="5" s="1"/>
  <c r="M100" i="19"/>
  <c r="AZ13" i="5" s="1"/>
  <c r="O100" i="19"/>
  <c r="AT13" i="5" s="1"/>
  <c r="L101" i="19"/>
  <c r="AW14" i="5" s="1"/>
  <c r="M101" i="19"/>
  <c r="AZ14" i="5" s="1"/>
  <c r="O101" i="19"/>
  <c r="AT14" i="5" s="1"/>
  <c r="L102" i="19"/>
  <c r="M102" i="19"/>
  <c r="AZ15" i="5" s="1"/>
  <c r="O102" i="19"/>
  <c r="AT15" i="5" s="1"/>
  <c r="L103" i="19"/>
  <c r="AW16" i="5" s="1"/>
  <c r="M103" i="19"/>
  <c r="AZ16" i="5" s="1"/>
  <c r="O103" i="19"/>
  <c r="AT16" i="5" s="1"/>
  <c r="L104" i="19"/>
  <c r="AW17" i="5" s="1"/>
  <c r="M104" i="19"/>
  <c r="AZ17" i="5" s="1"/>
  <c r="O104" i="19"/>
  <c r="AT17" i="5" s="1"/>
  <c r="L105" i="19"/>
  <c r="AW18" i="5" s="1"/>
  <c r="M105" i="19"/>
  <c r="AZ18" i="5" s="1"/>
  <c r="O105" i="19"/>
  <c r="AT18" i="5" s="1"/>
  <c r="L106" i="19"/>
  <c r="M106" i="19"/>
  <c r="AZ19" i="5" s="1"/>
  <c r="O106" i="19"/>
  <c r="AT19" i="5" s="1"/>
  <c r="L107" i="19"/>
  <c r="AW20" i="5" s="1"/>
  <c r="M107" i="19"/>
  <c r="AZ20" i="5" s="1"/>
  <c r="O107" i="19"/>
  <c r="AT20" i="5" s="1"/>
  <c r="L108" i="19"/>
  <c r="AW21" i="5" s="1"/>
  <c r="M108" i="19"/>
  <c r="AZ21" i="5" s="1"/>
  <c r="O108" i="19"/>
  <c r="AT21" i="5" s="1"/>
  <c r="L109" i="19"/>
  <c r="AW22" i="5" s="1"/>
  <c r="M109" i="19"/>
  <c r="AZ22" i="5" s="1"/>
  <c r="O109" i="19"/>
  <c r="AT22" i="5" s="1"/>
  <c r="L110" i="19"/>
  <c r="M110" i="19"/>
  <c r="AZ23" i="5" s="1"/>
  <c r="O110" i="19"/>
  <c r="AT23" i="5" s="1"/>
  <c r="L111" i="19"/>
  <c r="AW24" i="5" s="1"/>
  <c r="M111" i="19"/>
  <c r="AZ24" i="5" s="1"/>
  <c r="O111" i="19"/>
  <c r="AT24" i="5" s="1"/>
  <c r="L112" i="19"/>
  <c r="AW25" i="5" s="1"/>
  <c r="M112" i="19"/>
  <c r="AZ25" i="5" s="1"/>
  <c r="O112" i="19"/>
  <c r="AT25" i="5" s="1"/>
  <c r="L113" i="19"/>
  <c r="AW26" i="5" s="1"/>
  <c r="M113" i="19"/>
  <c r="AZ26" i="5" s="1"/>
  <c r="O113" i="19"/>
  <c r="AT26" i="5" s="1"/>
  <c r="L114" i="19"/>
  <c r="M114" i="19"/>
  <c r="AZ27" i="5" s="1"/>
  <c r="O114" i="19"/>
  <c r="AT27" i="5" s="1"/>
  <c r="L115" i="19"/>
  <c r="AW28" i="5" s="1"/>
  <c r="M115" i="19"/>
  <c r="AZ28" i="5" s="1"/>
  <c r="O115" i="19"/>
  <c r="AT28" i="5" s="1"/>
  <c r="L116" i="19"/>
  <c r="AW29" i="5" s="1"/>
  <c r="M116" i="19"/>
  <c r="AZ29" i="5" s="1"/>
  <c r="O116" i="19"/>
  <c r="AT29" i="5" s="1"/>
  <c r="L117" i="19"/>
  <c r="AW30" i="5" s="1"/>
  <c r="BC30" i="5" s="1"/>
  <c r="M117" i="19"/>
  <c r="AZ30" i="5" s="1"/>
  <c r="O117" i="19"/>
  <c r="AT30" i="5" s="1"/>
  <c r="L118" i="19"/>
  <c r="M118" i="19"/>
  <c r="AZ31" i="5" s="1"/>
  <c r="O118" i="19"/>
  <c r="AT31" i="5" s="1"/>
  <c r="L119" i="19"/>
  <c r="M119" i="19"/>
  <c r="O119" i="19"/>
  <c r="L120" i="19"/>
  <c r="M120" i="19"/>
  <c r="O120" i="19"/>
  <c r="L121" i="19"/>
  <c r="AW32" i="5" s="1"/>
  <c r="M121" i="19"/>
  <c r="O121" i="19"/>
  <c r="L122" i="19"/>
  <c r="M122" i="19"/>
  <c r="AZ33" i="5" s="1"/>
  <c r="O122" i="19"/>
  <c r="AT33" i="5" s="1"/>
  <c r="L123" i="19"/>
  <c r="AW34" i="5" s="1"/>
  <c r="M123" i="19"/>
  <c r="O123" i="19"/>
  <c r="L124" i="19"/>
  <c r="AW35" i="5" s="1"/>
  <c r="M124" i="19"/>
  <c r="AZ35" i="5" s="1"/>
  <c r="O124" i="19"/>
  <c r="AT35" i="5" s="1"/>
  <c r="L125" i="19"/>
  <c r="AW36" i="5" s="1"/>
  <c r="M125" i="19"/>
  <c r="AZ36" i="5" s="1"/>
  <c r="O125" i="19"/>
  <c r="AT36" i="5" s="1"/>
  <c r="L126" i="19"/>
  <c r="AW37" i="5" s="1"/>
  <c r="M126" i="19"/>
  <c r="AZ37" i="5" s="1"/>
  <c r="O126" i="19"/>
  <c r="AT37" i="5" s="1"/>
  <c r="L127" i="19"/>
  <c r="AW38" i="5" s="1"/>
  <c r="M127" i="19"/>
  <c r="AZ38" i="5" s="1"/>
  <c r="O127" i="19"/>
  <c r="AT38" i="5" s="1"/>
  <c r="L128" i="19"/>
  <c r="AW39" i="5" s="1"/>
  <c r="M128" i="19"/>
  <c r="AZ39" i="5" s="1"/>
  <c r="O128" i="19"/>
  <c r="AT39" i="5" s="1"/>
  <c r="M129" i="19"/>
  <c r="O129" i="19"/>
  <c r="AT40" i="5" s="1"/>
  <c r="L130" i="19"/>
  <c r="AW44" i="5" s="1"/>
  <c r="M130" i="19"/>
  <c r="AZ44" i="5" s="1"/>
  <c r="O130" i="19"/>
  <c r="AT44" i="5" s="1"/>
  <c r="L131" i="19"/>
  <c r="AW45" i="5" s="1"/>
  <c r="M131" i="19"/>
  <c r="AZ45" i="5" s="1"/>
  <c r="O131" i="19"/>
  <c r="AT45" i="5" s="1"/>
  <c r="L132" i="19"/>
  <c r="M132" i="19"/>
  <c r="AZ46" i="5" s="1"/>
  <c r="O132" i="19"/>
  <c r="AT46" i="5" s="1"/>
  <c r="L133" i="19"/>
  <c r="M133" i="19"/>
  <c r="AZ47" i="5" s="1"/>
  <c r="O133" i="19"/>
  <c r="AT47" i="5" s="1"/>
  <c r="L134" i="19"/>
  <c r="AW48" i="5" s="1"/>
  <c r="M134" i="19"/>
  <c r="AZ48" i="5" s="1"/>
  <c r="O134" i="19"/>
  <c r="AT48" i="5" s="1"/>
  <c r="L135" i="19"/>
  <c r="AW49" i="5" s="1"/>
  <c r="M135" i="19"/>
  <c r="AZ49" i="5" s="1"/>
  <c r="O135" i="19"/>
  <c r="AT49" i="5" s="1"/>
  <c r="L136" i="19"/>
  <c r="M136" i="19"/>
  <c r="BS5" i="5" s="1"/>
  <c r="O136" i="19"/>
  <c r="BM5" i="5" s="1"/>
  <c r="L137" i="19"/>
  <c r="BP6" i="5" s="1"/>
  <c r="M137" i="19"/>
  <c r="BS6" i="5" s="1"/>
  <c r="O137" i="19"/>
  <c r="BM6" i="5" s="1"/>
  <c r="L138" i="19"/>
  <c r="BP7" i="5" s="1"/>
  <c r="M138" i="19"/>
  <c r="BS7" i="5" s="1"/>
  <c r="O138" i="19"/>
  <c r="BM7" i="5" s="1"/>
  <c r="L139" i="19"/>
  <c r="BP8" i="5" s="1"/>
  <c r="M139" i="19"/>
  <c r="BS8" i="5" s="1"/>
  <c r="O139" i="19"/>
  <c r="BM8" i="5" s="1"/>
  <c r="L140" i="19"/>
  <c r="M140" i="19"/>
  <c r="BS9" i="5" s="1"/>
  <c r="O140" i="19"/>
  <c r="BM9" i="5" s="1"/>
  <c r="L141" i="19"/>
  <c r="M141" i="19"/>
  <c r="BS10" i="5" s="1"/>
  <c r="O141" i="19"/>
  <c r="BM10" i="5" s="1"/>
  <c r="L142" i="19"/>
  <c r="BP11" i="5" s="1"/>
  <c r="M142" i="19"/>
  <c r="BS11" i="5" s="1"/>
  <c r="O142" i="19"/>
  <c r="BM11" i="5" s="1"/>
  <c r="L143" i="19"/>
  <c r="BP12" i="5" s="1"/>
  <c r="M143" i="19"/>
  <c r="BS12" i="5" s="1"/>
  <c r="O143" i="19"/>
  <c r="BM12" i="5" s="1"/>
  <c r="L144" i="19"/>
  <c r="BP13" i="5" s="1"/>
  <c r="M144" i="19"/>
  <c r="BS13" i="5" s="1"/>
  <c r="O144" i="19"/>
  <c r="BM13" i="5" s="1"/>
  <c r="L145" i="19"/>
  <c r="M145" i="19"/>
  <c r="BS14" i="5" s="1"/>
  <c r="O145" i="19"/>
  <c r="BM14" i="5" s="1"/>
  <c r="L146" i="19"/>
  <c r="BP15" i="5" s="1"/>
  <c r="M146" i="19"/>
  <c r="BS15" i="5" s="1"/>
  <c r="O146" i="19"/>
  <c r="BM15" i="5" s="1"/>
  <c r="L147" i="19"/>
  <c r="BP16" i="5" s="1"/>
  <c r="M147" i="19"/>
  <c r="BS16" i="5" s="1"/>
  <c r="O147" i="19"/>
  <c r="BM16" i="5" s="1"/>
  <c r="L148" i="19"/>
  <c r="M148" i="19"/>
  <c r="BS17" i="5" s="1"/>
  <c r="O148" i="19"/>
  <c r="BM17" i="5" s="1"/>
  <c r="L149" i="19"/>
  <c r="M149" i="19"/>
  <c r="BS18" i="5" s="1"/>
  <c r="O149" i="19"/>
  <c r="BM18" i="5" s="1"/>
  <c r="L150" i="19"/>
  <c r="BP19" i="5" s="1"/>
  <c r="M150" i="19"/>
  <c r="BS19" i="5" s="1"/>
  <c r="O150" i="19"/>
  <c r="BM19" i="5" s="1"/>
  <c r="L151" i="19"/>
  <c r="BP20" i="5" s="1"/>
  <c r="M151" i="19"/>
  <c r="BS20" i="5" s="1"/>
  <c r="O151" i="19"/>
  <c r="BM20" i="5" s="1"/>
  <c r="L152" i="19"/>
  <c r="M152" i="19"/>
  <c r="BS21" i="5" s="1"/>
  <c r="O152" i="19"/>
  <c r="BM21" i="5" s="1"/>
  <c r="L153" i="19"/>
  <c r="M153" i="19"/>
  <c r="BS22" i="5" s="1"/>
  <c r="O153" i="19"/>
  <c r="BM22" i="5" s="1"/>
  <c r="L154" i="19"/>
  <c r="BP23" i="5" s="1"/>
  <c r="M154" i="19"/>
  <c r="BS23" i="5" s="1"/>
  <c r="O154" i="19"/>
  <c r="BM23" i="5" s="1"/>
  <c r="L155" i="19"/>
  <c r="BP24" i="5" s="1"/>
  <c r="M155" i="19"/>
  <c r="BS24" i="5" s="1"/>
  <c r="O155" i="19"/>
  <c r="BM24" i="5" s="1"/>
  <c r="L156" i="19"/>
  <c r="M156" i="19"/>
  <c r="BS25" i="5" s="1"/>
  <c r="O156" i="19"/>
  <c r="BM25" i="5" s="1"/>
  <c r="L157" i="19"/>
  <c r="M157" i="19"/>
  <c r="BS26" i="5" s="1"/>
  <c r="O157" i="19"/>
  <c r="BM26" i="5" s="1"/>
  <c r="L158" i="19"/>
  <c r="BP30" i="5" s="1"/>
  <c r="M158" i="19"/>
  <c r="BS30" i="5" s="1"/>
  <c r="O158" i="19"/>
  <c r="BM30" i="5" s="1"/>
  <c r="L159" i="19"/>
  <c r="BP31" i="5" s="1"/>
  <c r="M159" i="19"/>
  <c r="BS31" i="5" s="1"/>
  <c r="O159" i="19"/>
  <c r="BM31" i="5" s="1"/>
  <c r="L160" i="19"/>
  <c r="M160" i="19"/>
  <c r="BS32" i="5" s="1"/>
  <c r="O160" i="19"/>
  <c r="BM32" i="5" s="1"/>
  <c r="L161" i="19"/>
  <c r="M161" i="19"/>
  <c r="BS33" i="5" s="1"/>
  <c r="O161" i="19"/>
  <c r="BM33" i="5" s="1"/>
  <c r="L162" i="19"/>
  <c r="BP34" i="5" s="1"/>
  <c r="M162" i="19"/>
  <c r="BS34" i="5" s="1"/>
  <c r="O162" i="19"/>
  <c r="BM34" i="5" s="1"/>
  <c r="L163" i="19"/>
  <c r="BP35" i="5" s="1"/>
  <c r="M163" i="19"/>
  <c r="BS35" i="5" s="1"/>
  <c r="O163" i="19"/>
  <c r="BM35" i="5" s="1"/>
  <c r="L164" i="19"/>
  <c r="M164" i="19"/>
  <c r="BS36" i="5" s="1"/>
  <c r="O164" i="19"/>
  <c r="BM36" i="5" s="1"/>
  <c r="L165" i="19"/>
  <c r="M165" i="19"/>
  <c r="BS37" i="5" s="1"/>
  <c r="O165" i="19"/>
  <c r="BM37" i="5" s="1"/>
  <c r="L166" i="19"/>
  <c r="BP38" i="5" s="1"/>
  <c r="M166" i="19"/>
  <c r="BS38" i="5" s="1"/>
  <c r="O166" i="19"/>
  <c r="BM38" i="5" s="1"/>
  <c r="L167" i="19"/>
  <c r="BP42" i="5" s="1"/>
  <c r="O167" i="19"/>
  <c r="BM42" i="5" s="1"/>
  <c r="L168" i="19"/>
  <c r="M168" i="19"/>
  <c r="BS43" i="5" s="1"/>
  <c r="O168" i="19"/>
  <c r="BM43" i="5" s="1"/>
  <c r="L169" i="19"/>
  <c r="M169" i="19"/>
  <c r="BS44" i="5" s="1"/>
  <c r="O169" i="19"/>
  <c r="BM44" i="5" s="1"/>
  <c r="L170" i="19"/>
  <c r="BP45" i="5" s="1"/>
  <c r="M170" i="19"/>
  <c r="BS45" i="5" s="1"/>
  <c r="O170" i="19"/>
  <c r="BM45" i="5" s="1"/>
  <c r="O2" i="19"/>
  <c r="M2" i="19"/>
  <c r="L2" i="19"/>
  <c r="BV12" i="5" l="1"/>
  <c r="N121" i="19"/>
  <c r="BC5" i="5"/>
  <c r="N41" i="19"/>
  <c r="N25" i="19"/>
  <c r="N9" i="19"/>
  <c r="Q46" i="5"/>
  <c r="N169" i="19"/>
  <c r="Q42" i="5"/>
  <c r="Q26" i="5"/>
  <c r="Q10" i="5"/>
  <c r="Q43" i="5"/>
  <c r="Q35" i="5"/>
  <c r="BV45" i="5"/>
  <c r="BV38" i="5"/>
  <c r="BV35" i="5"/>
  <c r="BP36" i="5"/>
  <c r="BV36" i="5" s="1"/>
  <c r="BV31" i="5"/>
  <c r="BP32" i="5"/>
  <c r="BM40" i="5"/>
  <c r="BV24" i="5"/>
  <c r="BP25" i="5"/>
  <c r="BV25" i="5" s="1"/>
  <c r="BV20" i="5"/>
  <c r="BP21" i="5"/>
  <c r="BV21" i="5" s="1"/>
  <c r="BV16" i="5"/>
  <c r="BP17" i="5"/>
  <c r="BV17" i="5" s="1"/>
  <c r="BV8" i="5"/>
  <c r="BP9" i="5"/>
  <c r="BV9" i="5" s="1"/>
  <c r="BC49" i="5"/>
  <c r="BP5" i="5"/>
  <c r="BC45" i="5"/>
  <c r="AW46" i="5"/>
  <c r="BC46" i="5" s="1"/>
  <c r="BM28" i="5"/>
  <c r="N129" i="19"/>
  <c r="AZ40" i="5"/>
  <c r="BC40" i="5" s="1"/>
  <c r="N137" i="19"/>
  <c r="BV42" i="5"/>
  <c r="BP43" i="5"/>
  <c r="BV43" i="5" s="1"/>
  <c r="BP37" i="5"/>
  <c r="BV37" i="5" s="1"/>
  <c r="BP33" i="5"/>
  <c r="BV33" i="5" s="1"/>
  <c r="BS40" i="5"/>
  <c r="BP26" i="5"/>
  <c r="BV26" i="5" s="1"/>
  <c r="BP22" i="5"/>
  <c r="BV22" i="5" s="1"/>
  <c r="BP18" i="5"/>
  <c r="BV18" i="5" s="1"/>
  <c r="BV13" i="5"/>
  <c r="BP14" i="5"/>
  <c r="BV14" i="5" s="1"/>
  <c r="BP10" i="5"/>
  <c r="BV10" i="5" s="1"/>
  <c r="AW47" i="5"/>
  <c r="BS28" i="5"/>
  <c r="BP44" i="5"/>
  <c r="BV44" i="5" s="1"/>
  <c r="Q39" i="5"/>
  <c r="Q7" i="5"/>
  <c r="Q47" i="5"/>
  <c r="N44" i="5"/>
  <c r="Q44" i="5" s="1"/>
  <c r="N28" i="5"/>
  <c r="Q28" i="5" s="1"/>
  <c r="N12" i="5"/>
  <c r="Q12" i="5" s="1"/>
  <c r="BC26" i="5"/>
  <c r="N89" i="19"/>
  <c r="N165" i="19"/>
  <c r="N133" i="19"/>
  <c r="N117" i="19"/>
  <c r="N101" i="19"/>
  <c r="N85" i="19"/>
  <c r="N69" i="19"/>
  <c r="N53" i="19"/>
  <c r="N37" i="19"/>
  <c r="N21" i="19"/>
  <c r="N5" i="19"/>
  <c r="N57" i="19"/>
  <c r="N82" i="19"/>
  <c r="N66" i="19"/>
  <c r="N153" i="19"/>
  <c r="N113" i="19"/>
  <c r="N97" i="19"/>
  <c r="N81" i="19"/>
  <c r="N65" i="19"/>
  <c r="N49" i="19"/>
  <c r="N33" i="19"/>
  <c r="N17" i="19"/>
  <c r="N105" i="19"/>
  <c r="N73" i="19"/>
  <c r="N128" i="19"/>
  <c r="N124" i="19"/>
  <c r="N120" i="19"/>
  <c r="N44" i="19"/>
  <c r="N36" i="19"/>
  <c r="N28" i="19"/>
  <c r="N20" i="19"/>
  <c r="N12" i="19"/>
  <c r="N4" i="19"/>
  <c r="N149" i="19"/>
  <c r="N125" i="19"/>
  <c r="N109" i="19"/>
  <c r="N93" i="19"/>
  <c r="N77" i="19"/>
  <c r="N61" i="19"/>
  <c r="N45" i="19"/>
  <c r="N29" i="19"/>
  <c r="N13" i="19"/>
  <c r="Q23" i="5"/>
  <c r="L171" i="19"/>
  <c r="K5" i="5"/>
  <c r="N2" i="19"/>
  <c r="AW15" i="5"/>
  <c r="N102" i="19"/>
  <c r="AD44" i="5"/>
  <c r="N86" i="19"/>
  <c r="AD12" i="5"/>
  <c r="N54" i="19"/>
  <c r="N50" i="19"/>
  <c r="AD8" i="5"/>
  <c r="K41" i="5"/>
  <c r="Q41" i="5" s="1"/>
  <c r="N38" i="19"/>
  <c r="K33" i="5"/>
  <c r="Q33" i="5" s="1"/>
  <c r="N30" i="19"/>
  <c r="K21" i="5"/>
  <c r="Q21" i="5" s="1"/>
  <c r="N18" i="19"/>
  <c r="K9" i="5"/>
  <c r="Q9" i="5" s="1"/>
  <c r="N6" i="19"/>
  <c r="N161" i="19"/>
  <c r="N145" i="19"/>
  <c r="Q34" i="5"/>
  <c r="Q18" i="5"/>
  <c r="AD24" i="5"/>
  <c r="BC39" i="5"/>
  <c r="N126" i="19"/>
  <c r="BC35" i="5"/>
  <c r="AW33" i="5"/>
  <c r="BC33" i="5" s="1"/>
  <c r="N122" i="19"/>
  <c r="AW31" i="5"/>
  <c r="BC31" i="5" s="1"/>
  <c r="N118" i="19"/>
  <c r="AW27" i="5"/>
  <c r="BC27" i="5" s="1"/>
  <c r="N114" i="19"/>
  <c r="AW23" i="5"/>
  <c r="N110" i="19"/>
  <c r="AW19" i="5"/>
  <c r="N106" i="19"/>
  <c r="AW11" i="5"/>
  <c r="N98" i="19"/>
  <c r="AW7" i="5"/>
  <c r="N94" i="19"/>
  <c r="N90" i="19"/>
  <c r="AD48" i="5"/>
  <c r="AJ48" i="5" s="1"/>
  <c r="N78" i="19"/>
  <c r="AD36" i="5"/>
  <c r="N74" i="19"/>
  <c r="AD32" i="5"/>
  <c r="AD28" i="5"/>
  <c r="N70" i="19"/>
  <c r="N62" i="19"/>
  <c r="AD20" i="5"/>
  <c r="N58" i="19"/>
  <c r="AD16" i="5"/>
  <c r="K49" i="5"/>
  <c r="Q49" i="5" s="1"/>
  <c r="N46" i="19"/>
  <c r="K45" i="5"/>
  <c r="Q45" i="5" s="1"/>
  <c r="N42" i="19"/>
  <c r="K37" i="5"/>
  <c r="Q37" i="5" s="1"/>
  <c r="N34" i="19"/>
  <c r="K29" i="5"/>
  <c r="Q29" i="5" s="1"/>
  <c r="N26" i="19"/>
  <c r="K25" i="5"/>
  <c r="Q25" i="5" s="1"/>
  <c r="N22" i="19"/>
  <c r="K17" i="5"/>
  <c r="Q17" i="5" s="1"/>
  <c r="N14" i="19"/>
  <c r="K13" i="5"/>
  <c r="Q13" i="5" s="1"/>
  <c r="N10" i="19"/>
  <c r="N130" i="19"/>
  <c r="N119" i="19"/>
  <c r="N91" i="19"/>
  <c r="N39" i="19"/>
  <c r="Q38" i="5"/>
  <c r="N31" i="19"/>
  <c r="Q30" i="5"/>
  <c r="Q27" i="5"/>
  <c r="N23" i="19"/>
  <c r="Q22" i="5"/>
  <c r="Q19" i="5"/>
  <c r="N15" i="19"/>
  <c r="Q14" i="5"/>
  <c r="Q11" i="5"/>
  <c r="N7" i="19"/>
  <c r="Q6" i="5"/>
  <c r="N157" i="19"/>
  <c r="N141" i="19"/>
  <c r="Q15" i="5"/>
  <c r="BV6" i="5"/>
  <c r="BC36" i="5"/>
  <c r="AZ32" i="5"/>
  <c r="BC32" i="5" s="1"/>
  <c r="AT32" i="5"/>
  <c r="BC28" i="5"/>
  <c r="BC24" i="5"/>
  <c r="N168" i="19"/>
  <c r="N164" i="19"/>
  <c r="N160" i="19"/>
  <c r="N156" i="19"/>
  <c r="N152" i="19"/>
  <c r="N148" i="19"/>
  <c r="N144" i="19"/>
  <c r="N140" i="19"/>
  <c r="N136" i="19"/>
  <c r="N132" i="19"/>
  <c r="N116" i="19"/>
  <c r="N112" i="19"/>
  <c r="N108" i="19"/>
  <c r="N104" i="19"/>
  <c r="N100" i="19"/>
  <c r="N96" i="19"/>
  <c r="N92" i="19"/>
  <c r="N88" i="19"/>
  <c r="N84" i="19"/>
  <c r="N80" i="19"/>
  <c r="N76" i="19"/>
  <c r="N72" i="19"/>
  <c r="N68" i="19"/>
  <c r="N64" i="19"/>
  <c r="N60" i="19"/>
  <c r="N56" i="19"/>
  <c r="N52" i="19"/>
  <c r="N48" i="19"/>
  <c r="N40" i="19"/>
  <c r="N32" i="19"/>
  <c r="N24" i="19"/>
  <c r="N16" i="19"/>
  <c r="N8" i="19"/>
  <c r="Q31" i="5"/>
  <c r="AD49" i="5"/>
  <c r="M171" i="19"/>
  <c r="N5" i="5"/>
  <c r="BC38" i="5"/>
  <c r="O171" i="19"/>
  <c r="BM47" i="5" s="1"/>
  <c r="H5" i="5"/>
  <c r="BS47" i="5"/>
  <c r="BV34" i="5"/>
  <c r="BV30" i="5"/>
  <c r="BV23" i="5"/>
  <c r="BV19" i="5"/>
  <c r="BV15" i="5"/>
  <c r="BV11" i="5"/>
  <c r="BV7" i="5"/>
  <c r="BC48" i="5"/>
  <c r="BC44" i="5"/>
  <c r="BC37" i="5"/>
  <c r="BC29" i="5"/>
  <c r="BC25" i="5"/>
  <c r="N167" i="19"/>
  <c r="N163" i="19"/>
  <c r="N159" i="19"/>
  <c r="N155" i="19"/>
  <c r="N151" i="19"/>
  <c r="N147" i="19"/>
  <c r="N143" i="19"/>
  <c r="N139" i="19"/>
  <c r="N135" i="19"/>
  <c r="N131" i="19"/>
  <c r="N127" i="19"/>
  <c r="N123" i="19"/>
  <c r="N115" i="19"/>
  <c r="N111" i="19"/>
  <c r="N107" i="19"/>
  <c r="N103" i="19"/>
  <c r="N99" i="19"/>
  <c r="N95" i="19"/>
  <c r="N87" i="19"/>
  <c r="N83" i="19"/>
  <c r="N79" i="19"/>
  <c r="N75" i="19"/>
  <c r="N71" i="19"/>
  <c r="N67" i="19"/>
  <c r="N63" i="19"/>
  <c r="N59" i="19"/>
  <c r="N55" i="19"/>
  <c r="N51" i="19"/>
  <c r="N47" i="19"/>
  <c r="N43" i="19"/>
  <c r="N35" i="19"/>
  <c r="N27" i="19"/>
  <c r="N19" i="19"/>
  <c r="N11" i="19"/>
  <c r="N3" i="19"/>
  <c r="AT34" i="5"/>
  <c r="AZ34" i="5"/>
  <c r="BC34" i="5" s="1"/>
  <c r="Q8" i="5"/>
  <c r="N170" i="19"/>
  <c r="N166" i="19"/>
  <c r="N162" i="19"/>
  <c r="N158" i="19"/>
  <c r="N154" i="19"/>
  <c r="N150" i="19"/>
  <c r="N146" i="19"/>
  <c r="N142" i="19"/>
  <c r="N138" i="19"/>
  <c r="N134" i="19"/>
  <c r="Q48" i="5"/>
  <c r="Q40" i="5"/>
  <c r="Q36" i="5"/>
  <c r="Q32" i="5"/>
  <c r="Q24" i="5"/>
  <c r="Q20" i="5"/>
  <c r="Q16" i="5"/>
  <c r="BP40" i="5" l="1"/>
  <c r="BV47" i="5"/>
  <c r="BV32" i="5"/>
  <c r="AT42" i="5"/>
  <c r="BM49" i="5" s="1"/>
  <c r="BP47" i="5"/>
  <c r="BP28" i="5"/>
  <c r="BC47" i="5"/>
  <c r="BV40" i="5"/>
  <c r="AZ42" i="5"/>
  <c r="BS49" i="5" s="1"/>
  <c r="AW42" i="5"/>
  <c r="N171" i="19"/>
  <c r="Q5" i="5"/>
  <c r="AJ5" i="5"/>
  <c r="BV5" i="5"/>
  <c r="AJ6" i="5"/>
  <c r="BC6" i="5"/>
  <c r="AJ7" i="5"/>
  <c r="BC7" i="5"/>
  <c r="AJ8" i="5"/>
  <c r="BC8" i="5"/>
  <c r="AJ9" i="5"/>
  <c r="BC9" i="5"/>
  <c r="AJ10" i="5"/>
  <c r="BC10" i="5"/>
  <c r="AJ11" i="5"/>
  <c r="BC11" i="5"/>
  <c r="AJ12" i="5"/>
  <c r="BC12" i="5"/>
  <c r="AJ13" i="5"/>
  <c r="BC13" i="5"/>
  <c r="AJ14" i="5"/>
  <c r="BC14" i="5"/>
  <c r="AJ15" i="5"/>
  <c r="BC15" i="5"/>
  <c r="AJ16" i="5"/>
  <c r="BC16" i="5"/>
  <c r="AJ17" i="5"/>
  <c r="BC17" i="5"/>
  <c r="AJ18" i="5"/>
  <c r="BC18" i="5"/>
  <c r="AJ19" i="5"/>
  <c r="BC19" i="5"/>
  <c r="AJ20" i="5"/>
  <c r="BC20" i="5"/>
  <c r="AJ21" i="5"/>
  <c r="BC21" i="5"/>
  <c r="AJ22" i="5"/>
  <c r="BC22" i="5"/>
  <c r="AJ23" i="5"/>
  <c r="BC23" i="5"/>
  <c r="AJ24" i="5"/>
  <c r="AJ25" i="5"/>
  <c r="AJ26" i="5"/>
  <c r="AJ27" i="5"/>
  <c r="AJ28" i="5"/>
  <c r="AJ29" i="5"/>
  <c r="AJ30" i="5"/>
  <c r="AJ31" i="5"/>
  <c r="AJ32" i="5"/>
  <c r="AJ33" i="5"/>
  <c r="AJ35" i="5"/>
  <c r="AJ36" i="5"/>
  <c r="AJ37" i="5"/>
  <c r="AJ38" i="5"/>
  <c r="AJ39" i="5"/>
  <c r="AJ40" i="5"/>
  <c r="AJ41" i="5"/>
  <c r="AJ42" i="5"/>
  <c r="AJ43" i="5"/>
  <c r="AJ44" i="5"/>
  <c r="AJ45" i="5"/>
  <c r="AJ46" i="5"/>
  <c r="AJ47" i="5"/>
  <c r="AJ49" i="5"/>
  <c r="BP49" i="5" l="1"/>
  <c r="BV28" i="5"/>
  <c r="BC42" i="5"/>
  <c r="AF21" i="4"/>
  <c r="BE20" i="4"/>
  <c r="BA20" i="4"/>
  <c r="AW20" i="4"/>
  <c r="AS20" i="4"/>
  <c r="AO20" i="4"/>
  <c r="AK20" i="4"/>
  <c r="AA20" i="4"/>
  <c r="W20" i="4"/>
  <c r="S20" i="4"/>
  <c r="O20" i="4"/>
  <c r="K20" i="4"/>
  <c r="K34" i="1"/>
  <c r="R5" i="7"/>
  <c r="V21" i="6" s="1"/>
  <c r="S5" i="7"/>
  <c r="X21" i="6" s="1"/>
  <c r="AF36" i="8"/>
  <c r="AF11" i="8"/>
  <c r="BV49" i="5" l="1"/>
  <c r="T21" i="6"/>
  <c r="AF16" i="4"/>
  <c r="BE15" i="4"/>
  <c r="BA15" i="4"/>
  <c r="AW15" i="4"/>
  <c r="AS15" i="4"/>
  <c r="AO15" i="4"/>
  <c r="AK15" i="4"/>
  <c r="AA15" i="4"/>
  <c r="W15" i="4"/>
  <c r="S15" i="4"/>
  <c r="O15" i="4"/>
  <c r="K15" i="4"/>
  <c r="G15" i="4"/>
  <c r="B15" i="6" l="1"/>
  <c r="BE5" i="4" l="1"/>
  <c r="BA5" i="4"/>
  <c r="AW5" i="4"/>
  <c r="AS5" i="4"/>
  <c r="AO5" i="4"/>
  <c r="AK5" i="4"/>
  <c r="AA5" i="4"/>
  <c r="W5" i="4"/>
  <c r="S5" i="4"/>
  <c r="O5" i="4"/>
  <c r="K5" i="4"/>
  <c r="G5" i="4"/>
  <c r="X21" i="17" l="1"/>
  <c r="X33" i="16" l="1"/>
  <c r="U33" i="16"/>
  <c r="R33" i="16"/>
  <c r="K33" i="16"/>
  <c r="H33" i="16"/>
  <c r="E33" i="16"/>
  <c r="X30" i="16"/>
  <c r="U30" i="16"/>
  <c r="R30" i="16"/>
  <c r="E30" i="16"/>
  <c r="X24" i="16"/>
  <c r="U24" i="16"/>
  <c r="R24" i="16"/>
  <c r="K24" i="16"/>
  <c r="H24" i="16"/>
  <c r="O26" i="13" l="1"/>
  <c r="N26" i="13"/>
  <c r="M26" i="13"/>
  <c r="L26" i="13"/>
  <c r="K26" i="13"/>
  <c r="J26" i="13"/>
  <c r="I26" i="13"/>
  <c r="H26" i="13"/>
  <c r="W4" i="13"/>
  <c r="O4" i="13"/>
  <c r="N4" i="13"/>
  <c r="M4" i="13"/>
  <c r="L4" i="13"/>
  <c r="K4" i="13"/>
  <c r="J4" i="13"/>
  <c r="I4" i="13"/>
  <c r="H4" i="13"/>
  <c r="O30" i="12"/>
  <c r="H5" i="12" s="1"/>
  <c r="N30" i="12"/>
  <c r="M30" i="12"/>
  <c r="L30" i="12"/>
  <c r="K30" i="12"/>
  <c r="J30" i="12"/>
  <c r="I30" i="12"/>
  <c r="H30" i="12"/>
  <c r="O5" i="12"/>
  <c r="N5" i="12"/>
  <c r="M5" i="12"/>
  <c r="L5" i="12"/>
  <c r="K5" i="12"/>
  <c r="J5" i="12"/>
  <c r="I5" i="12"/>
  <c r="AE24" i="10"/>
  <c r="AB24" i="10"/>
  <c r="Y24" i="10"/>
  <c r="V24" i="10"/>
  <c r="S24" i="10"/>
  <c r="P24" i="10"/>
  <c r="M24" i="10"/>
  <c r="J24" i="10"/>
  <c r="G24" i="10"/>
  <c r="BS39" i="9"/>
  <c r="BS38" i="9"/>
  <c r="AX38" i="9"/>
  <c r="AC38" i="9"/>
  <c r="H38" i="9"/>
  <c r="BS37" i="9"/>
  <c r="AX37" i="9"/>
  <c r="AC37" i="9"/>
  <c r="H37" i="9"/>
  <c r="BS36" i="9"/>
  <c r="AX36" i="9"/>
  <c r="AC36" i="9"/>
  <c r="H36" i="9"/>
  <c r="BS35" i="9"/>
  <c r="AX35" i="9"/>
  <c r="AC35" i="9"/>
  <c r="H35" i="9"/>
  <c r="BS34" i="9"/>
  <c r="AX34" i="9"/>
  <c r="AC34" i="9"/>
  <c r="H34" i="9"/>
  <c r="CC33" i="9"/>
  <c r="BX33" i="9"/>
  <c r="BH33" i="9"/>
  <c r="BC33" i="9"/>
  <c r="AM33" i="9"/>
  <c r="AH33" i="9"/>
  <c r="R33" i="9"/>
  <c r="M33" i="9"/>
  <c r="BS31" i="9"/>
  <c r="AX31" i="9"/>
  <c r="AC31" i="9"/>
  <c r="H31" i="9"/>
  <c r="BS30" i="9"/>
  <c r="AX30" i="9"/>
  <c r="AC30" i="9"/>
  <c r="H30" i="9"/>
  <c r="BS29" i="9"/>
  <c r="AX29" i="9"/>
  <c r="AC29" i="9"/>
  <c r="H29" i="9"/>
  <c r="BS28" i="9"/>
  <c r="AX28" i="9"/>
  <c r="AC28" i="9"/>
  <c r="H28" i="9"/>
  <c r="BS27" i="9"/>
  <c r="AX27" i="9"/>
  <c r="AC27" i="9"/>
  <c r="H27" i="9"/>
  <c r="CC26" i="9"/>
  <c r="BX26" i="9"/>
  <c r="BH26" i="9"/>
  <c r="BC26" i="9"/>
  <c r="AM26" i="9"/>
  <c r="AH26" i="9"/>
  <c r="R26" i="9"/>
  <c r="M26" i="9"/>
  <c r="BS24" i="9"/>
  <c r="AX24" i="9"/>
  <c r="AC24" i="9"/>
  <c r="H24" i="9"/>
  <c r="BS23" i="9"/>
  <c r="AX23" i="9"/>
  <c r="AC23" i="9"/>
  <c r="H23" i="9"/>
  <c r="BS22" i="9"/>
  <c r="AX22" i="9"/>
  <c r="AC22" i="9"/>
  <c r="H22" i="9"/>
  <c r="BS21" i="9"/>
  <c r="AX21" i="9"/>
  <c r="AC21" i="9"/>
  <c r="H21" i="9"/>
  <c r="BS20" i="9"/>
  <c r="AX20" i="9"/>
  <c r="AC20" i="9"/>
  <c r="H20" i="9"/>
  <c r="CC19" i="9"/>
  <c r="BX19" i="9"/>
  <c r="BH19" i="9"/>
  <c r="BC19" i="9"/>
  <c r="AM19" i="9"/>
  <c r="AH19" i="9"/>
  <c r="R19" i="9"/>
  <c r="M19" i="9"/>
  <c r="BS17" i="9"/>
  <c r="AX17" i="9"/>
  <c r="AC17" i="9"/>
  <c r="H17" i="9"/>
  <c r="BS16" i="9"/>
  <c r="AX16" i="9"/>
  <c r="AC16" i="9"/>
  <c r="H16" i="9"/>
  <c r="BS15" i="9"/>
  <c r="AX15" i="9"/>
  <c r="AC15" i="9"/>
  <c r="H15" i="9"/>
  <c r="BS14" i="9"/>
  <c r="AX14" i="9"/>
  <c r="AC14" i="9"/>
  <c r="H14" i="9"/>
  <c r="BS13" i="9"/>
  <c r="AX13" i="9"/>
  <c r="AC13" i="9"/>
  <c r="H13" i="9"/>
  <c r="CC12" i="9"/>
  <c r="BX12" i="9"/>
  <c r="BH12" i="9"/>
  <c r="BC12" i="9"/>
  <c r="AM12" i="9"/>
  <c r="AH12" i="9"/>
  <c r="R12" i="9"/>
  <c r="M12" i="9"/>
  <c r="BS10" i="9"/>
  <c r="AX10" i="9"/>
  <c r="AC10" i="9"/>
  <c r="BS9" i="9"/>
  <c r="AX9" i="9"/>
  <c r="AC9" i="9"/>
  <c r="H9" i="9"/>
  <c r="BS8" i="9"/>
  <c r="AX8" i="9"/>
  <c r="AC8" i="9"/>
  <c r="BS7" i="9"/>
  <c r="AX7" i="9"/>
  <c r="AC7" i="9"/>
  <c r="H7" i="9"/>
  <c r="BS6" i="9"/>
  <c r="AX6" i="9"/>
  <c r="AC6" i="9"/>
  <c r="H6" i="9"/>
  <c r="CC5" i="9"/>
  <c r="BH5" i="9"/>
  <c r="BC5" i="9"/>
  <c r="AM5" i="9"/>
  <c r="AH5" i="9"/>
  <c r="R5" i="9"/>
  <c r="M5" i="9"/>
  <c r="T50" i="8"/>
  <c r="H50" i="8"/>
  <c r="T49" i="8"/>
  <c r="H49" i="8"/>
  <c r="T48" i="8"/>
  <c r="H48" i="8"/>
  <c r="T47" i="8"/>
  <c r="H47" i="8"/>
  <c r="T46" i="8"/>
  <c r="H46" i="8"/>
  <c r="T45" i="8"/>
  <c r="H45" i="8"/>
  <c r="T44" i="8"/>
  <c r="H44" i="8"/>
  <c r="T43" i="8"/>
  <c r="H43" i="8"/>
  <c r="T42" i="8"/>
  <c r="H42" i="8"/>
  <c r="T41" i="8"/>
  <c r="H41" i="8"/>
  <c r="T40" i="8"/>
  <c r="H40" i="8"/>
  <c r="T39" i="8"/>
  <c r="H39" i="8"/>
  <c r="AB38" i="8"/>
  <c r="X38" i="8"/>
  <c r="P38" i="8"/>
  <c r="L38" i="8"/>
  <c r="T25" i="8"/>
  <c r="H25" i="8"/>
  <c r="T24" i="8"/>
  <c r="H24" i="8"/>
  <c r="T23" i="8"/>
  <c r="H23" i="8"/>
  <c r="T22" i="8"/>
  <c r="H22" i="8"/>
  <c r="T21" i="8"/>
  <c r="H21" i="8"/>
  <c r="T20" i="8"/>
  <c r="H20" i="8"/>
  <c r="T19" i="8"/>
  <c r="H19" i="8"/>
  <c r="T18" i="8"/>
  <c r="H18" i="8"/>
  <c r="T17" i="8"/>
  <c r="H17" i="8"/>
  <c r="T16" i="8"/>
  <c r="H16" i="8"/>
  <c r="T15" i="8"/>
  <c r="H15" i="8"/>
  <c r="T14" i="8"/>
  <c r="H14" i="8"/>
  <c r="AB13" i="8"/>
  <c r="X13" i="8"/>
  <c r="P13" i="8"/>
  <c r="L13" i="8"/>
  <c r="AF25" i="8" l="1"/>
  <c r="H13" i="8"/>
  <c r="AF44" i="8"/>
  <c r="AC5" i="9"/>
  <c r="AC19" i="9"/>
  <c r="AC33" i="9"/>
  <c r="H19" i="9"/>
  <c r="H33" i="9"/>
  <c r="H26" i="9"/>
  <c r="T13" i="8"/>
  <c r="AF24" i="8"/>
  <c r="AF43" i="8"/>
  <c r="AF46" i="8"/>
  <c r="BS33" i="9"/>
  <c r="AX33" i="9"/>
  <c r="AX19" i="9"/>
  <c r="AX5" i="9"/>
  <c r="H12" i="9"/>
  <c r="H5" i="9"/>
  <c r="BS5" i="9"/>
  <c r="AF41" i="8"/>
  <c r="AF49" i="8"/>
  <c r="AF42" i="8"/>
  <c r="AF17" i="8"/>
  <c r="AF16" i="8"/>
  <c r="AF18" i="8"/>
  <c r="AF20" i="8"/>
  <c r="AF15" i="8"/>
  <c r="AF22" i="8"/>
  <c r="AF40" i="8"/>
  <c r="AF45" i="8"/>
  <c r="AF47" i="8"/>
  <c r="AC12" i="9"/>
  <c r="BS12" i="9"/>
  <c r="AX26" i="9"/>
  <c r="AF19" i="8"/>
  <c r="BX40" i="9"/>
  <c r="BS19" i="9"/>
  <c r="AF14" i="8"/>
  <c r="AF21" i="8"/>
  <c r="AF23" i="8"/>
  <c r="AF39" i="8"/>
  <c r="AF48" i="8"/>
  <c r="AF50" i="8"/>
  <c r="CC40" i="9"/>
  <c r="AX12" i="9"/>
  <c r="AC26" i="9"/>
  <c r="BS26" i="9"/>
  <c r="T38" i="8"/>
  <c r="H38" i="8"/>
  <c r="T5" i="6"/>
  <c r="H5" i="6"/>
  <c r="B32" i="6"/>
  <c r="B31" i="6"/>
  <c r="B30" i="6"/>
  <c r="B29" i="6"/>
  <c r="B28" i="6"/>
  <c r="B27" i="6"/>
  <c r="B26" i="6"/>
  <c r="B25" i="6"/>
  <c r="B24" i="6"/>
  <c r="B23" i="6"/>
  <c r="L21" i="6"/>
  <c r="B21" i="6"/>
  <c r="B14" i="6"/>
  <c r="B13" i="6"/>
  <c r="B12" i="6"/>
  <c r="B11" i="6"/>
  <c r="B10" i="6"/>
  <c r="B9" i="6"/>
  <c r="B8" i="6"/>
  <c r="B7" i="6"/>
  <c r="J5" i="6"/>
  <c r="B5" i="6"/>
  <c r="R21" i="6"/>
  <c r="P21" i="6"/>
  <c r="J21" i="6"/>
  <c r="X5" i="6"/>
  <c r="V5" i="6"/>
  <c r="R5" i="6"/>
  <c r="P5" i="6"/>
  <c r="L5" i="6"/>
  <c r="AF38" i="8" l="1"/>
  <c r="BS40" i="9"/>
  <c r="AF13" i="8"/>
  <c r="N21" i="6"/>
  <c r="H21" i="6"/>
  <c r="N5" i="6"/>
  <c r="AF11" i="4"/>
  <c r="AF6" i="4"/>
  <c r="BE10" i="4"/>
  <c r="BA10" i="4"/>
  <c r="AW10" i="4"/>
  <c r="AS10" i="4"/>
  <c r="AO10" i="4"/>
  <c r="AK10" i="4"/>
  <c r="AA10" i="4"/>
  <c r="W10" i="4"/>
  <c r="S10" i="4"/>
  <c r="O10" i="4"/>
  <c r="K10" i="4"/>
  <c r="G10" i="4"/>
  <c r="K33" i="1" l="1"/>
  <c r="K31" i="1"/>
  <c r="K8" i="1"/>
  <c r="K10" i="1"/>
  <c r="K11" i="1"/>
  <c r="K12" i="1"/>
  <c r="K13" i="1"/>
  <c r="K14" i="1"/>
  <c r="K15" i="1"/>
  <c r="K18" i="1"/>
  <c r="K22" i="1"/>
  <c r="K23" i="1"/>
  <c r="K24" i="1"/>
  <c r="K25" i="1"/>
  <c r="K26" i="1"/>
  <c r="K27" i="1"/>
  <c r="K28" i="1"/>
  <c r="K29" i="1"/>
  <c r="K30" i="1"/>
  <c r="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7" authorId="0" shapeId="0" xr:uid="{AB9C2177-5B7F-4029-B7ED-E5F660E5204F}">
      <text>
        <r>
          <rPr>
            <sz val="20"/>
            <color indexed="81"/>
            <rFont val="HG丸ｺﾞｼｯｸM-PRO"/>
            <family val="3"/>
            <charset val="128"/>
          </rPr>
          <t xml:space="preserve">2020年10月確報値データはこの数値
でも、修正すると最新データの県からの数字が合わない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亜実</author>
  </authors>
  <commentList>
    <comment ref="B1" authorId="0" shapeId="0" xr:uid="{D4155506-0D0E-4641-A4D4-8A6915A50AA1}">
      <text>
        <r>
          <rPr>
            <b/>
            <sz val="36"/>
            <color indexed="81"/>
            <rFont val="HG丸ｺﾞｼｯｸM-PRO"/>
            <family val="3"/>
            <charset val="128"/>
          </rPr>
          <t>黄色いセルを値貼り付けする</t>
        </r>
        <r>
          <rPr>
            <sz val="9"/>
            <color indexed="81"/>
            <rFont val="MS P ゴシック"/>
            <family val="3"/>
            <charset val="128"/>
          </rPr>
          <t xml:space="preserve">
</t>
        </r>
      </text>
    </comment>
  </commentList>
</comments>
</file>

<file path=xl/sharedStrings.xml><?xml version="1.0" encoding="utf-8"?>
<sst xmlns="http://schemas.openxmlformats.org/spreadsheetml/2006/main" count="1678" uniqueCount="815">
  <si>
    <t>昭和</t>
    <rPh sb="0" eb="2">
      <t>ショウワ</t>
    </rPh>
    <phoneticPr fontId="1"/>
  </si>
  <si>
    <t>年</t>
    <rPh sb="0" eb="1">
      <t>ネン</t>
    </rPh>
    <phoneticPr fontId="1"/>
  </si>
  <si>
    <t>世帯数</t>
    <rPh sb="0" eb="3">
      <t>セタイスウ</t>
    </rPh>
    <phoneticPr fontId="1"/>
  </si>
  <si>
    <t>男</t>
    <rPh sb="0" eb="1">
      <t>オトコ</t>
    </rPh>
    <phoneticPr fontId="1"/>
  </si>
  <si>
    <t>女</t>
    <rPh sb="0" eb="1">
      <t>オンナ</t>
    </rPh>
    <phoneticPr fontId="1"/>
  </si>
  <si>
    <t>人　　　　　口</t>
    <rPh sb="0" eb="1">
      <t>ヒト</t>
    </rPh>
    <rPh sb="6" eb="7">
      <t>クチ</t>
    </rPh>
    <phoneticPr fontId="1"/>
  </si>
  <si>
    <t>国勢調査</t>
    <rPh sb="0" eb="2">
      <t>コクセイ</t>
    </rPh>
    <rPh sb="2" eb="4">
      <t>チョウサ</t>
    </rPh>
    <phoneticPr fontId="1"/>
  </si>
  <si>
    <t>合併２月１１日高神村8,864人海上村3,496人</t>
    <rPh sb="0" eb="2">
      <t>ガッペイ</t>
    </rPh>
    <rPh sb="3" eb="4">
      <t>ガツ</t>
    </rPh>
    <rPh sb="6" eb="7">
      <t>ニチ</t>
    </rPh>
    <rPh sb="7" eb="8">
      <t>タカ</t>
    </rPh>
    <rPh sb="8" eb="9">
      <t>カミ</t>
    </rPh>
    <rPh sb="9" eb="10">
      <t>ムラ</t>
    </rPh>
    <rPh sb="15" eb="16">
      <t>ニン</t>
    </rPh>
    <rPh sb="16" eb="18">
      <t>ウナカミ</t>
    </rPh>
    <rPh sb="18" eb="19">
      <t>ムラ</t>
    </rPh>
    <rPh sb="24" eb="25">
      <t>ニン</t>
    </rPh>
    <phoneticPr fontId="1"/>
  </si>
  <si>
    <t>人口調査１１月１日</t>
    <rPh sb="0" eb="2">
      <t>ジンコウ</t>
    </rPh>
    <rPh sb="2" eb="4">
      <t>チョウサ</t>
    </rPh>
    <rPh sb="6" eb="7">
      <t>ガツ</t>
    </rPh>
    <rPh sb="8" eb="9">
      <t>ニチ</t>
    </rPh>
    <phoneticPr fontId="1"/>
  </si>
  <si>
    <t>　　〃　　４月２６日</t>
    <rPh sb="6" eb="7">
      <t>ガツ</t>
    </rPh>
    <rPh sb="9" eb="10">
      <t>ニチ</t>
    </rPh>
    <phoneticPr fontId="1"/>
  </si>
  <si>
    <t>臨時国勢調査１０月１日</t>
    <rPh sb="0" eb="2">
      <t>リンジ</t>
    </rPh>
    <rPh sb="2" eb="4">
      <t>コクセイ</t>
    </rPh>
    <rPh sb="4" eb="6">
      <t>チョウサ</t>
    </rPh>
    <rPh sb="8" eb="9">
      <t>ガツ</t>
    </rPh>
    <rPh sb="10" eb="11">
      <t>ニチ</t>
    </rPh>
    <phoneticPr fontId="1"/>
  </si>
  <si>
    <t>常住人口調査8月１日</t>
    <rPh sb="0" eb="2">
      <t>ジョウジュウ</t>
    </rPh>
    <rPh sb="2" eb="4">
      <t>ジンコウ</t>
    </rPh>
    <rPh sb="4" eb="6">
      <t>チョウサ</t>
    </rPh>
    <rPh sb="7" eb="8">
      <t>ガツ</t>
    </rPh>
    <rPh sb="9" eb="10">
      <t>ニチ</t>
    </rPh>
    <phoneticPr fontId="1"/>
  </si>
  <si>
    <t>合併４月１日船木村3,854人椎柴村5,019人</t>
    <rPh sb="0" eb="2">
      <t>ガッペイ</t>
    </rPh>
    <rPh sb="3" eb="4">
      <t>ガツ</t>
    </rPh>
    <rPh sb="5" eb="6">
      <t>ニチ</t>
    </rPh>
    <rPh sb="6" eb="7">
      <t>フナ</t>
    </rPh>
    <rPh sb="7" eb="9">
      <t>キムラ</t>
    </rPh>
    <rPh sb="14" eb="15">
      <t>ニン</t>
    </rPh>
    <rPh sb="15" eb="17">
      <t>シイシバ</t>
    </rPh>
    <rPh sb="17" eb="18">
      <t>ムラ</t>
    </rPh>
    <rPh sb="23" eb="24">
      <t>ニン</t>
    </rPh>
    <phoneticPr fontId="1"/>
  </si>
  <si>
    <t>合併２月１１日豊里村3,808人編入旭市の一部29人</t>
    <rPh sb="0" eb="2">
      <t>ガッペイ</t>
    </rPh>
    <rPh sb="3" eb="4">
      <t>ガツ</t>
    </rPh>
    <rPh sb="6" eb="7">
      <t>ニチ</t>
    </rPh>
    <rPh sb="7" eb="9">
      <t>トヨサト</t>
    </rPh>
    <rPh sb="9" eb="10">
      <t>ムラ</t>
    </rPh>
    <rPh sb="15" eb="16">
      <t>ニン</t>
    </rPh>
    <rPh sb="16" eb="18">
      <t>ヘンニュウ</t>
    </rPh>
    <rPh sb="18" eb="19">
      <t>アサヒ</t>
    </rPh>
    <rPh sb="19" eb="20">
      <t>シ</t>
    </rPh>
    <rPh sb="21" eb="23">
      <t>イチブ</t>
    </rPh>
    <rPh sb="25" eb="26">
      <t>ニン</t>
    </rPh>
    <phoneticPr fontId="1"/>
  </si>
  <si>
    <t>合併４月１０日豊岡村4,154人</t>
    <rPh sb="0" eb="2">
      <t>ガッペイ</t>
    </rPh>
    <rPh sb="3" eb="4">
      <t>ガツ</t>
    </rPh>
    <rPh sb="6" eb="7">
      <t>ニチ</t>
    </rPh>
    <rPh sb="7" eb="10">
      <t>トヨオカムラ</t>
    </rPh>
    <rPh sb="15" eb="16">
      <t>ニン</t>
    </rPh>
    <phoneticPr fontId="1"/>
  </si>
  <si>
    <t>分離４月１日一部を飯岡村へ△1,292人</t>
    <rPh sb="0" eb="2">
      <t>ブンリ</t>
    </rPh>
    <rPh sb="3" eb="4">
      <t>ガツ</t>
    </rPh>
    <rPh sb="5" eb="6">
      <t>ニチ</t>
    </rPh>
    <rPh sb="6" eb="8">
      <t>イチブ</t>
    </rPh>
    <rPh sb="9" eb="11">
      <t>イイオカ</t>
    </rPh>
    <rPh sb="11" eb="12">
      <t>ムラ</t>
    </rPh>
    <rPh sb="19" eb="20">
      <t>ニン</t>
    </rPh>
    <phoneticPr fontId="1"/>
  </si>
  <si>
    <t>編入８月１日飯岡村の一部120人</t>
    <rPh sb="0" eb="2">
      <t>ヘンニュウ</t>
    </rPh>
    <rPh sb="3" eb="4">
      <t>ガツ</t>
    </rPh>
    <rPh sb="5" eb="6">
      <t>ニチ</t>
    </rPh>
    <rPh sb="6" eb="8">
      <t>イイオカ</t>
    </rPh>
    <rPh sb="8" eb="9">
      <t>ムラ</t>
    </rPh>
    <rPh sb="10" eb="12">
      <t>イチブ</t>
    </rPh>
    <rPh sb="15" eb="16">
      <t>ニン</t>
    </rPh>
    <phoneticPr fontId="1"/>
  </si>
  <si>
    <t>千葉県毎月常住人口１０月１日</t>
    <rPh sb="0" eb="3">
      <t>チバケン</t>
    </rPh>
    <rPh sb="3" eb="5">
      <t>マイツキ</t>
    </rPh>
    <rPh sb="5" eb="7">
      <t>ジョウジュウ</t>
    </rPh>
    <rPh sb="7" eb="9">
      <t>ジンコウ</t>
    </rPh>
    <rPh sb="11" eb="12">
      <t>ガツ</t>
    </rPh>
    <rPh sb="13" eb="14">
      <t>ニチ</t>
    </rPh>
    <phoneticPr fontId="1"/>
  </si>
  <si>
    <t>　〃</t>
    <phoneticPr fontId="1"/>
  </si>
  <si>
    <t>3-1　世帯数及び人口の推移</t>
    <rPh sb="4" eb="7">
      <t>セタイスウ</t>
    </rPh>
    <rPh sb="7" eb="8">
      <t>オヨ</t>
    </rPh>
    <rPh sb="9" eb="11">
      <t>ジンコウ</t>
    </rPh>
    <rPh sb="12" eb="14">
      <t>スイイ</t>
    </rPh>
    <phoneticPr fontId="1"/>
  </si>
  <si>
    <t>３　人　口</t>
    <rPh sb="2" eb="3">
      <t>ジン</t>
    </rPh>
    <rPh sb="4" eb="5">
      <t>クチ</t>
    </rPh>
    <phoneticPr fontId="1"/>
  </si>
  <si>
    <r>
      <t xml:space="preserve">人口密度
</t>
    </r>
    <r>
      <rPr>
        <sz val="10"/>
        <rFont val="ＭＳ 明朝"/>
        <family val="1"/>
        <charset val="128"/>
      </rPr>
      <t>(1K㎡当たり)</t>
    </r>
    <rPh sb="0" eb="2">
      <t>ジンコウ</t>
    </rPh>
    <rPh sb="2" eb="4">
      <t>ミツド</t>
    </rPh>
    <rPh sb="9" eb="10">
      <t>ア</t>
    </rPh>
    <phoneticPr fontId="1"/>
  </si>
  <si>
    <t>備考</t>
    <rPh sb="0" eb="1">
      <t>ソナエ</t>
    </rPh>
    <rPh sb="1" eb="2">
      <t>コウ</t>
    </rPh>
    <phoneticPr fontId="1"/>
  </si>
  <si>
    <t>･･･</t>
    <phoneticPr fontId="1"/>
  </si>
  <si>
    <t>総 数</t>
    <rPh sb="0" eb="1">
      <t>フサ</t>
    </rPh>
    <rPh sb="2" eb="3">
      <t>カズ</t>
    </rPh>
    <phoneticPr fontId="1"/>
  </si>
  <si>
    <t>人口調査１０月１日</t>
    <rPh sb="0" eb="2">
      <t>ジンコウ</t>
    </rPh>
    <rPh sb="2" eb="4">
      <t>チョウサ</t>
    </rPh>
    <rPh sb="6" eb="7">
      <t>ガツ</t>
    </rPh>
    <rPh sb="8" eb="9">
      <t>ニチ</t>
    </rPh>
    <phoneticPr fontId="1"/>
  </si>
  <si>
    <t>資料　総務省統計局「国勢調査報告」</t>
    <rPh sb="0" eb="2">
      <t>シリョウ</t>
    </rPh>
    <rPh sb="3" eb="6">
      <t>ソウムショウ</t>
    </rPh>
    <rPh sb="6" eb="9">
      <t>トウケイキョク</t>
    </rPh>
    <rPh sb="10" eb="12">
      <t>コクセイ</t>
    </rPh>
    <rPh sb="12" eb="14">
      <t>チョウサ</t>
    </rPh>
    <rPh sb="14" eb="16">
      <t>ホウコク</t>
    </rPh>
    <phoneticPr fontId="1"/>
  </si>
  <si>
    <t>　　　　　　　　　      千葉県毎月常住人口調査</t>
    <rPh sb="15" eb="18">
      <t>チバケン</t>
    </rPh>
    <rPh sb="18" eb="20">
      <t>マイツキ</t>
    </rPh>
    <rPh sb="20" eb="22">
      <t>ジョウジュウ</t>
    </rPh>
    <rPh sb="22" eb="24">
      <t>ジンコウ</t>
    </rPh>
    <rPh sb="24" eb="26">
      <t>チョウサ</t>
    </rPh>
    <phoneticPr fontId="1"/>
  </si>
  <si>
    <t>平成</t>
    <rPh sb="0" eb="2">
      <t>ヘイセイ</t>
    </rPh>
    <phoneticPr fontId="1"/>
  </si>
  <si>
    <t xml:space="preserve"> 3-2　住民基本台帳人口の推移</t>
    <phoneticPr fontId="1"/>
  </si>
  <si>
    <t>(各年３月３１日現在)</t>
    <rPh sb="1" eb="3">
      <t>カクネン</t>
    </rPh>
    <rPh sb="4" eb="5">
      <t>ガツ</t>
    </rPh>
    <rPh sb="7" eb="8">
      <t>ニチ</t>
    </rPh>
    <rPh sb="8" eb="10">
      <t>ゲンザイ</t>
    </rPh>
    <phoneticPr fontId="1"/>
  </si>
  <si>
    <t>人口</t>
    <rPh sb="0" eb="2">
      <t>ジンコウ</t>
    </rPh>
    <phoneticPr fontId="1"/>
  </si>
  <si>
    <t>総数</t>
    <rPh sb="0" eb="2">
      <t>ソウスウ</t>
    </rPh>
    <phoneticPr fontId="1"/>
  </si>
  <si>
    <t>元</t>
    <rPh sb="0" eb="1">
      <t>ゲン</t>
    </rPh>
    <phoneticPr fontId="1"/>
  </si>
  <si>
    <t>注）住民基本台帳法の改正により、平成24年7月9日より外国人を含む数を記載</t>
    <rPh sb="0" eb="1">
      <t>チュウ</t>
    </rPh>
    <rPh sb="2" eb="4">
      <t>ジュウミン</t>
    </rPh>
    <rPh sb="4" eb="6">
      <t>キホン</t>
    </rPh>
    <rPh sb="6" eb="8">
      <t>ダイチョウ</t>
    </rPh>
    <rPh sb="8" eb="9">
      <t>ホウ</t>
    </rPh>
    <rPh sb="10" eb="12">
      <t>カイセイ</t>
    </rPh>
    <rPh sb="16" eb="18">
      <t>ヘイセイ</t>
    </rPh>
    <rPh sb="20" eb="21">
      <t>ネン</t>
    </rPh>
    <rPh sb="22" eb="23">
      <t>ガツ</t>
    </rPh>
    <rPh sb="24" eb="25">
      <t>ニチ</t>
    </rPh>
    <rPh sb="27" eb="29">
      <t>ガイコク</t>
    </rPh>
    <rPh sb="29" eb="30">
      <t>ジン</t>
    </rPh>
    <rPh sb="31" eb="32">
      <t>フク</t>
    </rPh>
    <rPh sb="33" eb="34">
      <t>カズ</t>
    </rPh>
    <rPh sb="35" eb="37">
      <t>キサイ</t>
    </rPh>
    <phoneticPr fontId="1"/>
  </si>
  <si>
    <t>資料　住民基本台帳人口</t>
    <rPh sb="0" eb="2">
      <t>シリョウ</t>
    </rPh>
    <rPh sb="3" eb="5">
      <t>ジュウミン</t>
    </rPh>
    <rPh sb="5" eb="7">
      <t>キホン</t>
    </rPh>
    <rPh sb="7" eb="9">
      <t>ダイチョウ</t>
    </rPh>
    <rPh sb="9" eb="11">
      <t>ジンコウ</t>
    </rPh>
    <phoneticPr fontId="1"/>
  </si>
  <si>
    <t>(各月末現在）</t>
    <rPh sb="1" eb="3">
      <t>カクツキ</t>
    </rPh>
    <rPh sb="3" eb="4">
      <t>マツ</t>
    </rPh>
    <rPh sb="4" eb="6">
      <t>ゲンザイ</t>
    </rPh>
    <phoneticPr fontId="1"/>
  </si>
  <si>
    <t>１　月</t>
    <rPh sb="2" eb="3">
      <t>ガツ</t>
    </rPh>
    <phoneticPr fontId="1"/>
  </si>
  <si>
    <t>７　月</t>
    <rPh sb="2" eb="3">
      <t>ガツ</t>
    </rPh>
    <phoneticPr fontId="1"/>
  </si>
  <si>
    <t>８　月</t>
    <phoneticPr fontId="1"/>
  </si>
  <si>
    <t>平 成</t>
    <rPh sb="0" eb="1">
      <t>タイラ</t>
    </rPh>
    <rPh sb="2" eb="3">
      <t>シゲル</t>
    </rPh>
    <phoneticPr fontId="1"/>
  </si>
  <si>
    <t>世 帯 数</t>
    <rPh sb="0" eb="1">
      <t>ヨ</t>
    </rPh>
    <rPh sb="2" eb="3">
      <t>オビ</t>
    </rPh>
    <rPh sb="4" eb="5">
      <t>カズ</t>
    </rPh>
    <phoneticPr fontId="1"/>
  </si>
  <si>
    <t>人　口</t>
    <rPh sb="0" eb="1">
      <t>ヒト</t>
    </rPh>
    <rPh sb="2" eb="3">
      <t>クチ</t>
    </rPh>
    <phoneticPr fontId="1"/>
  </si>
  <si>
    <t>５　月</t>
    <phoneticPr fontId="1"/>
  </si>
  <si>
    <t>資料 住民基本台帳人口</t>
    <rPh sb="0" eb="2">
      <t>シリョウ</t>
    </rPh>
    <rPh sb="3" eb="5">
      <t>ジュウミン</t>
    </rPh>
    <rPh sb="5" eb="7">
      <t>キホン</t>
    </rPh>
    <rPh sb="7" eb="9">
      <t>ダイチョウ</t>
    </rPh>
    <rPh sb="9" eb="11">
      <t>ジンコウ</t>
    </rPh>
    <phoneticPr fontId="1"/>
  </si>
  <si>
    <t>１０ 月</t>
    <phoneticPr fontId="1"/>
  </si>
  <si>
    <t>１１ 月</t>
    <phoneticPr fontId="1"/>
  </si>
  <si>
    <t>3 - 3 　月 別 世 帯 数 及 び 人 口 の 推 移</t>
    <phoneticPr fontId="1"/>
  </si>
  <si>
    <t>２　月</t>
    <phoneticPr fontId="1"/>
  </si>
  <si>
    <t>３　月</t>
    <phoneticPr fontId="1"/>
  </si>
  <si>
    <t>４　月</t>
    <phoneticPr fontId="1"/>
  </si>
  <si>
    <t>６　月</t>
    <phoneticPr fontId="1"/>
  </si>
  <si>
    <t>９　月</t>
    <phoneticPr fontId="1"/>
  </si>
  <si>
    <t>１２ 月</t>
    <phoneticPr fontId="1"/>
  </si>
  <si>
    <t xml:space="preserve"> 3 - 4 　住 民 基 本 台 帳 町 丁 別 世 帯 数 及 び 人 口</t>
    <phoneticPr fontId="1"/>
  </si>
  <si>
    <t>町　丁　名</t>
    <rPh sb="0" eb="1">
      <t>マチ</t>
    </rPh>
    <rPh sb="2" eb="3">
      <t>チョウ</t>
    </rPh>
    <rPh sb="4" eb="5">
      <t>メイ</t>
    </rPh>
    <phoneticPr fontId="1"/>
  </si>
  <si>
    <t>世帯数</t>
    <rPh sb="0" eb="1">
      <t>ヨ</t>
    </rPh>
    <rPh sb="1" eb="2">
      <t>オビ</t>
    </rPh>
    <rPh sb="2" eb="3">
      <t>カズ</t>
    </rPh>
    <phoneticPr fontId="1"/>
  </si>
  <si>
    <t>町　　丁　　名</t>
    <rPh sb="0" eb="1">
      <t>マチ</t>
    </rPh>
    <rPh sb="3" eb="4">
      <t>チョウ</t>
    </rPh>
    <rPh sb="6" eb="7">
      <t>メイ</t>
    </rPh>
    <phoneticPr fontId="1"/>
  </si>
  <si>
    <t>計</t>
    <rPh sb="0" eb="1">
      <t>ケイ</t>
    </rPh>
    <phoneticPr fontId="1"/>
  </si>
  <si>
    <t>外川町１丁目</t>
    <rPh sb="0" eb="2">
      <t>トカワ</t>
    </rPh>
    <rPh sb="2" eb="3">
      <t>チョウ</t>
    </rPh>
    <rPh sb="4" eb="6">
      <t>チョウメ</t>
    </rPh>
    <phoneticPr fontId="1"/>
  </si>
  <si>
    <t>後飯町</t>
    <rPh sb="0" eb="3">
      <t>ゴハンチョウ</t>
    </rPh>
    <phoneticPr fontId="1"/>
  </si>
  <si>
    <t>松本町６丁目</t>
    <rPh sb="0" eb="3">
      <t>マツモトチョウ</t>
    </rPh>
    <rPh sb="4" eb="6">
      <t>チョウメ</t>
    </rPh>
    <phoneticPr fontId="1"/>
  </si>
  <si>
    <t>　〃　２丁目</t>
    <rPh sb="4" eb="6">
      <t>チョウメ</t>
    </rPh>
    <phoneticPr fontId="1"/>
  </si>
  <si>
    <t>飯沼町</t>
    <rPh sb="0" eb="2">
      <t>イイヌマ</t>
    </rPh>
    <rPh sb="2" eb="3">
      <t>チョウ</t>
    </rPh>
    <phoneticPr fontId="1"/>
  </si>
  <si>
    <t>本城町１丁目</t>
  </si>
  <si>
    <t>岡野台町１丁目</t>
  </si>
  <si>
    <t>　〃　３丁目</t>
    <rPh sb="4" eb="6">
      <t>チョウメ</t>
    </rPh>
    <phoneticPr fontId="1"/>
  </si>
  <si>
    <t>東  町</t>
    <rPh sb="0" eb="1">
      <t>ヒガシ</t>
    </rPh>
    <rPh sb="3" eb="4">
      <t>チョウ</t>
    </rPh>
    <phoneticPr fontId="1"/>
  </si>
  <si>
    <t>　〃　２丁目</t>
  </si>
  <si>
    <t>　〃　４丁目</t>
    <rPh sb="4" eb="6">
      <t>チョウメ</t>
    </rPh>
    <phoneticPr fontId="1"/>
  </si>
  <si>
    <t>馬場町</t>
    <rPh sb="0" eb="2">
      <t>ババ</t>
    </rPh>
    <rPh sb="2" eb="3">
      <t>チョウ</t>
    </rPh>
    <phoneticPr fontId="1"/>
  </si>
  <si>
    <t>　〃　３丁目</t>
  </si>
  <si>
    <t>　〃　５丁目</t>
    <rPh sb="4" eb="6">
      <t>チョウメ</t>
    </rPh>
    <phoneticPr fontId="1"/>
  </si>
  <si>
    <t>南  町</t>
    <rPh sb="0" eb="1">
      <t>ミナミ</t>
    </rPh>
    <rPh sb="3" eb="4">
      <t>チョウ</t>
    </rPh>
    <phoneticPr fontId="1"/>
  </si>
  <si>
    <t>　〃　４丁目</t>
  </si>
  <si>
    <t>　  〃　４丁目</t>
  </si>
  <si>
    <t>外川台町</t>
    <rPh sb="0" eb="2">
      <t>トカワ</t>
    </rPh>
    <rPh sb="2" eb="3">
      <t>ダイ</t>
    </rPh>
    <rPh sb="3" eb="4">
      <t>チョウ</t>
    </rPh>
    <phoneticPr fontId="1"/>
  </si>
  <si>
    <t>陣屋町</t>
    <rPh sb="0" eb="2">
      <t>ジンヤ</t>
    </rPh>
    <rPh sb="2" eb="3">
      <t>チョウ</t>
    </rPh>
    <phoneticPr fontId="1"/>
  </si>
  <si>
    <t>　〃　５丁目</t>
  </si>
  <si>
    <t>三門町</t>
  </si>
  <si>
    <t>長崎町</t>
    <rPh sb="0" eb="3">
      <t>ナガサキチョウ</t>
    </rPh>
    <phoneticPr fontId="1"/>
  </si>
  <si>
    <t>前宿町</t>
    <rPh sb="0" eb="3">
      <t>マエジュクチョウ</t>
    </rPh>
    <phoneticPr fontId="1"/>
  </si>
  <si>
    <t>　〃　６丁目</t>
  </si>
  <si>
    <t>中島町１丁目</t>
  </si>
  <si>
    <t>犬吠埼</t>
    <rPh sb="0" eb="2">
      <t>イヌボウ</t>
    </rPh>
    <rPh sb="2" eb="3">
      <t>サキ</t>
    </rPh>
    <phoneticPr fontId="1"/>
  </si>
  <si>
    <t>新生町１丁目</t>
    <rPh sb="0" eb="2">
      <t>アラオイ</t>
    </rPh>
    <rPh sb="2" eb="3">
      <t>チョウ</t>
    </rPh>
    <rPh sb="4" eb="6">
      <t>チョウメ</t>
    </rPh>
    <phoneticPr fontId="1"/>
  </si>
  <si>
    <t>長塚町１丁目</t>
  </si>
  <si>
    <t>君ケ浜</t>
    <rPh sb="0" eb="1">
      <t>キミ</t>
    </rPh>
    <rPh sb="2" eb="3">
      <t>ハマ</t>
    </rPh>
    <phoneticPr fontId="1"/>
  </si>
  <si>
    <t>正明寺町</t>
  </si>
  <si>
    <t>犬  若</t>
    <rPh sb="0" eb="1">
      <t>イヌ</t>
    </rPh>
    <rPh sb="3" eb="4">
      <t>ワカ</t>
    </rPh>
    <phoneticPr fontId="1"/>
  </si>
  <si>
    <t>中央町</t>
    <rPh sb="0" eb="2">
      <t>チュウオウ</t>
    </rPh>
    <rPh sb="2" eb="3">
      <t>チョウ</t>
    </rPh>
    <phoneticPr fontId="1"/>
  </si>
  <si>
    <t>船木町</t>
  </si>
  <si>
    <t>潮見町</t>
    <rPh sb="0" eb="3">
      <t>シオミチョウ</t>
    </rPh>
    <phoneticPr fontId="1"/>
  </si>
  <si>
    <t>末広町</t>
    <rPh sb="0" eb="2">
      <t>スエヒロ</t>
    </rPh>
    <rPh sb="2" eb="3">
      <t>チョウ</t>
    </rPh>
    <phoneticPr fontId="1"/>
  </si>
  <si>
    <t>白石町</t>
  </si>
  <si>
    <t>高神東町</t>
    <rPh sb="0" eb="2">
      <t>タカガミ</t>
    </rPh>
    <rPh sb="2" eb="3">
      <t>ヒガシ</t>
    </rPh>
    <rPh sb="3" eb="4">
      <t>チョウ</t>
    </rPh>
    <phoneticPr fontId="1"/>
  </si>
  <si>
    <t>双葉町</t>
    <rPh sb="0" eb="2">
      <t>フタバ</t>
    </rPh>
    <rPh sb="2" eb="3">
      <t>チョウ</t>
    </rPh>
    <phoneticPr fontId="1"/>
  </si>
  <si>
    <t>高神西町</t>
    <rPh sb="0" eb="2">
      <t>タカガミ</t>
    </rPh>
    <rPh sb="2" eb="3">
      <t>ニシ</t>
    </rPh>
    <rPh sb="3" eb="4">
      <t>チョウ</t>
    </rPh>
    <phoneticPr fontId="1"/>
  </si>
  <si>
    <t>妙見町</t>
    <rPh sb="0" eb="3">
      <t>ミョウケンチョウ</t>
    </rPh>
    <phoneticPr fontId="1"/>
  </si>
  <si>
    <t>野尻町</t>
  </si>
  <si>
    <t>天王台</t>
    <rPh sb="0" eb="3">
      <t>テンノウダイ</t>
    </rPh>
    <phoneticPr fontId="1"/>
  </si>
  <si>
    <t>台  町</t>
    <rPh sb="0" eb="1">
      <t>ダイ</t>
    </rPh>
    <rPh sb="3" eb="4">
      <t>チョウ</t>
    </rPh>
    <phoneticPr fontId="1"/>
  </si>
  <si>
    <t>　〃　７丁目</t>
  </si>
  <si>
    <t>小船木町１丁目</t>
  </si>
  <si>
    <t>高神原町</t>
    <rPh sb="0" eb="2">
      <t>タカガミ</t>
    </rPh>
    <rPh sb="2" eb="3">
      <t>ハラ</t>
    </rPh>
    <rPh sb="3" eb="4">
      <t>チョウ</t>
    </rPh>
    <phoneticPr fontId="1"/>
  </si>
  <si>
    <t>東芝町</t>
    <rPh sb="0" eb="1">
      <t>ヒガシ</t>
    </rPh>
    <rPh sb="1" eb="2">
      <t>シバ</t>
    </rPh>
    <rPh sb="2" eb="3">
      <t>チョウ</t>
    </rPh>
    <phoneticPr fontId="1"/>
  </si>
  <si>
    <t>松岸町１丁目</t>
  </si>
  <si>
    <t>小畑町</t>
    <rPh sb="0" eb="3">
      <t>オバタチョウ</t>
    </rPh>
    <phoneticPr fontId="1"/>
  </si>
  <si>
    <t>西芝町</t>
    <rPh sb="0" eb="3">
      <t>ニシシバチョウ</t>
    </rPh>
    <phoneticPr fontId="1"/>
  </si>
  <si>
    <t>塚本町</t>
  </si>
  <si>
    <t>小畑新町</t>
    <rPh sb="0" eb="4">
      <t>コバタケシンマチ</t>
    </rPh>
    <phoneticPr fontId="1"/>
  </si>
  <si>
    <t>栄  町１丁目</t>
    <rPh sb="0" eb="1">
      <t>サカエ</t>
    </rPh>
    <rPh sb="3" eb="4">
      <t>チョウ</t>
    </rPh>
    <rPh sb="5" eb="7">
      <t>チョウメ</t>
    </rPh>
    <phoneticPr fontId="1"/>
  </si>
  <si>
    <t>名洗町</t>
    <rPh sb="0" eb="1">
      <t>ナ</t>
    </rPh>
    <rPh sb="1" eb="2">
      <t>アラ</t>
    </rPh>
    <rPh sb="2" eb="3">
      <t>チョウ</t>
    </rPh>
    <phoneticPr fontId="1"/>
  </si>
  <si>
    <t>猿田町</t>
  </si>
  <si>
    <t>川口町１丁目</t>
    <rPh sb="0" eb="2">
      <t>カワグチ</t>
    </rPh>
    <rPh sb="2" eb="3">
      <t>チョウ</t>
    </rPh>
    <rPh sb="4" eb="6">
      <t>チョウメ</t>
    </rPh>
    <phoneticPr fontId="1"/>
  </si>
  <si>
    <t>松岸見晴台</t>
  </si>
  <si>
    <t>茶畑町</t>
  </si>
  <si>
    <t>垣根町１丁目</t>
  </si>
  <si>
    <t>長山町</t>
  </si>
  <si>
    <t>植松町</t>
    <rPh sb="0" eb="3">
      <t>ウエマツチョウ</t>
    </rPh>
    <phoneticPr fontId="1"/>
  </si>
  <si>
    <t>若宮町</t>
    <rPh sb="0" eb="2">
      <t>ワカミヤ</t>
    </rPh>
    <rPh sb="2" eb="3">
      <t>チョウ</t>
    </rPh>
    <phoneticPr fontId="1"/>
  </si>
  <si>
    <t>小長町</t>
  </si>
  <si>
    <t>明神町１丁目</t>
    <rPh sb="0" eb="3">
      <t>ミョウジンチョウ</t>
    </rPh>
    <rPh sb="4" eb="6">
      <t>チョウメ</t>
    </rPh>
    <phoneticPr fontId="1"/>
  </si>
  <si>
    <t>大橋町</t>
    <rPh sb="0" eb="3">
      <t>オオハシチョウ</t>
    </rPh>
    <phoneticPr fontId="1"/>
  </si>
  <si>
    <t>垣根見晴台</t>
  </si>
  <si>
    <t>三軒町</t>
    <rPh sb="0" eb="2">
      <t>サンケン</t>
    </rPh>
    <rPh sb="2" eb="3">
      <t>チョウ</t>
    </rPh>
    <phoneticPr fontId="1"/>
  </si>
  <si>
    <t>柴崎町１丁目</t>
  </si>
  <si>
    <t>西部地区計</t>
  </si>
  <si>
    <t>笠上町</t>
    <rPh sb="0" eb="3">
      <t>カサガミチョウ</t>
    </rPh>
    <phoneticPr fontId="1"/>
  </si>
  <si>
    <t>唐子町</t>
    <rPh sb="0" eb="2">
      <t>カラコ</t>
    </rPh>
    <rPh sb="2" eb="3">
      <t>チョウ</t>
    </rPh>
    <phoneticPr fontId="1"/>
  </si>
  <si>
    <t>黒生町</t>
    <rPh sb="0" eb="1">
      <t>クロ</t>
    </rPh>
    <rPh sb="1" eb="2">
      <t>セイ</t>
    </rPh>
    <rPh sb="2" eb="3">
      <t>チョウ</t>
    </rPh>
    <phoneticPr fontId="1"/>
  </si>
  <si>
    <t>今宮町</t>
    <rPh sb="0" eb="2">
      <t>イマミヤ</t>
    </rPh>
    <rPh sb="2" eb="3">
      <t>チョウ</t>
    </rPh>
    <phoneticPr fontId="1"/>
  </si>
  <si>
    <t>富川町</t>
  </si>
  <si>
    <t>海鹿島町</t>
    <rPh sb="0" eb="4">
      <t>アシカジマチョウ</t>
    </rPh>
    <phoneticPr fontId="1"/>
  </si>
  <si>
    <t>清川町１丁目</t>
    <rPh sb="0" eb="2">
      <t>キヨカワ</t>
    </rPh>
    <rPh sb="2" eb="3">
      <t>チョウ</t>
    </rPh>
    <rPh sb="4" eb="6">
      <t>チョウメ</t>
    </rPh>
    <phoneticPr fontId="1"/>
  </si>
  <si>
    <t>-</t>
  </si>
  <si>
    <t>森戸町</t>
  </si>
  <si>
    <t>榊  町</t>
    <rPh sb="0" eb="1">
      <t>サカキ</t>
    </rPh>
    <rPh sb="3" eb="4">
      <t>マチ</t>
    </rPh>
    <phoneticPr fontId="1"/>
  </si>
  <si>
    <t>笹本町</t>
  </si>
  <si>
    <t>愛宕町</t>
    <rPh sb="0" eb="3">
      <t>アタゴチョウ</t>
    </rPh>
    <phoneticPr fontId="1"/>
  </si>
  <si>
    <t>四日市場町</t>
  </si>
  <si>
    <t>粟島町</t>
    <rPh sb="0" eb="1">
      <t>アワ</t>
    </rPh>
    <rPh sb="1" eb="2">
      <t>シマ</t>
    </rPh>
    <rPh sb="2" eb="3">
      <t>チョウ</t>
    </rPh>
    <phoneticPr fontId="1"/>
  </si>
  <si>
    <t>清水町</t>
    <rPh sb="0" eb="2">
      <t>シミズ</t>
    </rPh>
    <rPh sb="2" eb="3">
      <t>チョウ</t>
    </rPh>
    <phoneticPr fontId="1"/>
  </si>
  <si>
    <t>八幡町</t>
    <rPh sb="0" eb="2">
      <t>ヤハタ</t>
    </rPh>
    <rPh sb="2" eb="3">
      <t>チョウ</t>
    </rPh>
    <phoneticPr fontId="1"/>
  </si>
  <si>
    <t>余山町</t>
  </si>
  <si>
    <t>幸町　１丁目</t>
    <rPh sb="0" eb="2">
      <t>サイワイチョウ</t>
    </rPh>
    <rPh sb="4" eb="6">
      <t>チョウメ</t>
    </rPh>
    <phoneticPr fontId="1"/>
  </si>
  <si>
    <t>東小川町</t>
    <rPh sb="0" eb="1">
      <t>ヒガシ</t>
    </rPh>
    <rPh sb="1" eb="3">
      <t>オガワ</t>
    </rPh>
    <rPh sb="3" eb="4">
      <t>チョウ</t>
    </rPh>
    <phoneticPr fontId="1"/>
  </si>
  <si>
    <t>三宅町１丁目</t>
  </si>
  <si>
    <t>桜井町</t>
  </si>
  <si>
    <t>西小川町</t>
    <rPh sb="0" eb="1">
      <t>ニシ</t>
    </rPh>
    <rPh sb="1" eb="4">
      <t>オガワチョウ</t>
    </rPh>
    <phoneticPr fontId="1"/>
  </si>
  <si>
    <t>諸持町</t>
  </si>
  <si>
    <t>弥生町１丁目</t>
    <rPh sb="0" eb="2">
      <t>ヤヨイ</t>
    </rPh>
    <rPh sb="2" eb="3">
      <t>チョウ</t>
    </rPh>
    <rPh sb="4" eb="6">
      <t>チョウメ</t>
    </rPh>
    <phoneticPr fontId="1"/>
  </si>
  <si>
    <t>南小川町</t>
    <rPh sb="0" eb="1">
      <t>ミナミ</t>
    </rPh>
    <rPh sb="1" eb="4">
      <t>オガワチョウ</t>
    </rPh>
    <phoneticPr fontId="1"/>
  </si>
  <si>
    <t>宮原町</t>
  </si>
  <si>
    <t>北小川町</t>
    <rPh sb="0" eb="1">
      <t>キタ</t>
    </rPh>
    <rPh sb="1" eb="4">
      <t>オガワチョウ</t>
    </rPh>
    <phoneticPr fontId="1"/>
  </si>
  <si>
    <t>赤塚町</t>
  </si>
  <si>
    <t>本  町</t>
    <rPh sb="0" eb="1">
      <t>ホン</t>
    </rPh>
    <rPh sb="3" eb="4">
      <t>マチ</t>
    </rPh>
    <phoneticPr fontId="1"/>
  </si>
  <si>
    <t>春日町</t>
    <rPh sb="0" eb="3">
      <t>カスガチョウ</t>
    </rPh>
    <phoneticPr fontId="1"/>
  </si>
  <si>
    <t>高野町</t>
  </si>
  <si>
    <t>豊里地区計</t>
  </si>
  <si>
    <t>仲  町</t>
    <rPh sb="0" eb="1">
      <t>ナカ</t>
    </rPh>
    <rPh sb="3" eb="4">
      <t>チョウ</t>
    </rPh>
    <phoneticPr fontId="1"/>
  </si>
  <si>
    <t>春日台町</t>
    <rPh sb="0" eb="3">
      <t>カスガダイ</t>
    </rPh>
    <rPh sb="3" eb="4">
      <t>チョウ</t>
    </rPh>
    <phoneticPr fontId="1"/>
  </si>
  <si>
    <t>通  町</t>
    <rPh sb="0" eb="1">
      <t>トオリ</t>
    </rPh>
    <rPh sb="3" eb="4">
      <t>チョウ</t>
    </rPh>
    <phoneticPr fontId="1"/>
  </si>
  <si>
    <t>上野町</t>
    <rPh sb="0" eb="2">
      <t>ウエノ</t>
    </rPh>
    <rPh sb="2" eb="3">
      <t>チョウ</t>
    </rPh>
    <phoneticPr fontId="1"/>
  </si>
  <si>
    <t>橋本町</t>
    <rPh sb="0" eb="2">
      <t>ハシモト</t>
    </rPh>
    <rPh sb="2" eb="3">
      <t>チョウ</t>
    </rPh>
    <phoneticPr fontId="1"/>
  </si>
  <si>
    <t>三崎町１丁目</t>
    <rPh sb="0" eb="2">
      <t>ミサキ</t>
    </rPh>
    <rPh sb="2" eb="3">
      <t>チョウ</t>
    </rPh>
    <rPh sb="4" eb="6">
      <t>チョウメ</t>
    </rPh>
    <phoneticPr fontId="1"/>
  </si>
  <si>
    <t>内浜町</t>
    <rPh sb="0" eb="3">
      <t>ウチハマチョウ</t>
    </rPh>
    <phoneticPr fontId="1"/>
  </si>
  <si>
    <t>芦崎町</t>
  </si>
  <si>
    <t>港  町</t>
    <rPh sb="0" eb="1">
      <t>ミナト</t>
    </rPh>
    <rPh sb="3" eb="4">
      <t>チョウ</t>
    </rPh>
    <phoneticPr fontId="1"/>
  </si>
  <si>
    <t>竹  町</t>
    <rPh sb="0" eb="1">
      <t>タケ</t>
    </rPh>
    <rPh sb="3" eb="4">
      <t>マチ</t>
    </rPh>
    <phoneticPr fontId="1"/>
  </si>
  <si>
    <t>松本町１丁目</t>
    <rPh sb="0" eb="3">
      <t>マツモトチョウ</t>
    </rPh>
    <rPh sb="4" eb="6">
      <t>チョウメ</t>
    </rPh>
    <phoneticPr fontId="1"/>
  </si>
  <si>
    <t>和田町</t>
    <rPh sb="0" eb="3">
      <t>ワダチョウ</t>
    </rPh>
    <phoneticPr fontId="1"/>
  </si>
  <si>
    <t>田中町</t>
    <rPh sb="0" eb="2">
      <t>タナカ</t>
    </rPh>
    <rPh sb="2" eb="3">
      <t>チョウ</t>
    </rPh>
    <phoneticPr fontId="1"/>
  </si>
  <si>
    <t>　〃  ４丁目</t>
  </si>
  <si>
    <t>新地町</t>
    <rPh sb="0" eb="1">
      <t>シン</t>
    </rPh>
    <rPh sb="1" eb="2">
      <t>チ</t>
    </rPh>
    <rPh sb="2" eb="3">
      <t>チョウ</t>
    </rPh>
    <phoneticPr fontId="1"/>
  </si>
  <si>
    <t>　〃  ５丁目</t>
  </si>
  <si>
    <t>浜  町</t>
    <rPh sb="0" eb="1">
      <t>ハマ</t>
    </rPh>
    <rPh sb="3" eb="4">
      <t>チョウ</t>
    </rPh>
    <phoneticPr fontId="1"/>
  </si>
  <si>
    <t>総  数</t>
    <rPh sb="0" eb="1">
      <t>フサ</t>
    </rPh>
    <rPh sb="3" eb="4">
      <t>カズ</t>
    </rPh>
    <phoneticPr fontId="1"/>
  </si>
  <si>
    <t>3-5　国籍別外国人登録人口</t>
  </si>
  <si>
    <t>国籍</t>
    <rPh sb="0" eb="1">
      <t>クニ</t>
    </rPh>
    <rPh sb="1" eb="2">
      <t>セキ</t>
    </rPh>
    <phoneticPr fontId="1"/>
  </si>
  <si>
    <t>中国</t>
  </si>
  <si>
    <t>スリランカ</t>
  </si>
  <si>
    <t>その他</t>
    <rPh sb="2" eb="3">
      <t>ホカ</t>
    </rPh>
    <phoneticPr fontId="1"/>
  </si>
  <si>
    <t>資料　市民課</t>
    <rPh sb="0" eb="2">
      <t>シリョウ</t>
    </rPh>
    <rPh sb="3" eb="6">
      <t>シミンカ</t>
    </rPh>
    <phoneticPr fontId="1"/>
  </si>
  <si>
    <t>総 数</t>
  </si>
  <si>
    <t>男</t>
  </si>
  <si>
    <t>女</t>
  </si>
  <si>
    <t>総数</t>
    <rPh sb="0" eb="2">
      <t>ソウスウ</t>
    </rPh>
    <phoneticPr fontId="15"/>
  </si>
  <si>
    <t>フィリピン</t>
  </si>
  <si>
    <t>タイ</t>
  </si>
  <si>
    <t>インドネシア</t>
  </si>
  <si>
    <t>韓国・朝鮮</t>
    <rPh sb="0" eb="2">
      <t>カンコク</t>
    </rPh>
    <rPh sb="3" eb="5">
      <t>チョウセン</t>
    </rPh>
    <phoneticPr fontId="15"/>
  </si>
  <si>
    <t>ベトナム</t>
  </si>
  <si>
    <t>ブラジル</t>
  </si>
  <si>
    <t>カンボジア</t>
  </si>
  <si>
    <t>その他</t>
    <rPh sb="2" eb="3">
      <t>ホカ</t>
    </rPh>
    <phoneticPr fontId="15"/>
  </si>
  <si>
    <t>(各年３月３１日現在)</t>
  </si>
  <si>
    <t>3-6　人　口　移　動</t>
  </si>
  <si>
    <t>年・月</t>
    <rPh sb="0" eb="1">
      <t>ネン</t>
    </rPh>
    <rPh sb="2" eb="3">
      <t>ツキ</t>
    </rPh>
    <phoneticPr fontId="1"/>
  </si>
  <si>
    <t>自　　　　然　　　　動　　　　態</t>
    <rPh sb="0" eb="1">
      <t>ジ</t>
    </rPh>
    <rPh sb="5" eb="6">
      <t>ゼン</t>
    </rPh>
    <rPh sb="10" eb="11">
      <t>ドウ</t>
    </rPh>
    <rPh sb="15" eb="16">
      <t>タイ</t>
    </rPh>
    <phoneticPr fontId="1"/>
  </si>
  <si>
    <t>出　　　　生</t>
    <rPh sb="0" eb="1">
      <t>デ</t>
    </rPh>
    <rPh sb="5" eb="6">
      <t>ショウ</t>
    </rPh>
    <phoneticPr fontId="1"/>
  </si>
  <si>
    <t>死　　　　亡</t>
    <rPh sb="0" eb="1">
      <t>シ</t>
    </rPh>
    <rPh sb="5" eb="6">
      <t>ボウ</t>
    </rPh>
    <phoneticPr fontId="1"/>
  </si>
  <si>
    <t>自然増減</t>
    <rPh sb="0" eb="2">
      <t>シゼン</t>
    </rPh>
    <rPh sb="2" eb="4">
      <t>ゾウゲン</t>
    </rPh>
    <phoneticPr fontId="1"/>
  </si>
  <si>
    <t>総　数</t>
    <rPh sb="0" eb="1">
      <t>フサ</t>
    </rPh>
    <rPh sb="2" eb="3">
      <t>カズ</t>
    </rPh>
    <phoneticPr fontId="1"/>
  </si>
  <si>
    <t>月</t>
    <rPh sb="0" eb="1">
      <t>ツキ</t>
    </rPh>
    <phoneticPr fontId="1"/>
  </si>
  <si>
    <t>社　　　　会　　　　動　　　　態</t>
    <rPh sb="0" eb="1">
      <t>シャ</t>
    </rPh>
    <rPh sb="5" eb="6">
      <t>カイ</t>
    </rPh>
    <rPh sb="10" eb="11">
      <t>ドウ</t>
    </rPh>
    <rPh sb="15" eb="16">
      <t>タイ</t>
    </rPh>
    <phoneticPr fontId="1"/>
  </si>
  <si>
    <t>転　　　　入</t>
    <rPh sb="0" eb="1">
      <t>テン</t>
    </rPh>
    <rPh sb="5" eb="6">
      <t>イリ</t>
    </rPh>
    <phoneticPr fontId="1"/>
  </si>
  <si>
    <t>転　　　　出</t>
    <rPh sb="0" eb="1">
      <t>テン</t>
    </rPh>
    <rPh sb="5" eb="6">
      <t>デ</t>
    </rPh>
    <phoneticPr fontId="1"/>
  </si>
  <si>
    <t>社会増減</t>
    <rPh sb="0" eb="2">
      <t>シャカイ</t>
    </rPh>
    <rPh sb="2" eb="4">
      <t>ゾウゲン</t>
    </rPh>
    <phoneticPr fontId="1"/>
  </si>
  <si>
    <t>資料 千葉県毎月常住人口調査</t>
    <rPh sb="0" eb="2">
      <t>シリョウ</t>
    </rPh>
    <rPh sb="3" eb="6">
      <t>チバケン</t>
    </rPh>
    <rPh sb="6" eb="8">
      <t>マイツキ</t>
    </rPh>
    <rPh sb="8" eb="10">
      <t>ジョウジュウ</t>
    </rPh>
    <rPh sb="10" eb="12">
      <t>ジンコウ</t>
    </rPh>
    <rPh sb="12" eb="14">
      <t>チョウサ</t>
    </rPh>
    <phoneticPr fontId="1"/>
  </si>
  <si>
    <t>3 - 7 　年 齢 男 女 別 人 口</t>
    <phoneticPr fontId="1"/>
  </si>
  <si>
    <t>年　齢</t>
    <rPh sb="0" eb="1">
      <t>トシ</t>
    </rPh>
    <rPh sb="2" eb="3">
      <t>ヨワイ</t>
    </rPh>
    <phoneticPr fontId="1"/>
  </si>
  <si>
    <r>
      <t>0～</t>
    </r>
    <r>
      <rPr>
        <sz val="12"/>
        <rFont val="ＭＳ 明朝"/>
        <family val="1"/>
        <charset val="128"/>
      </rPr>
      <t xml:space="preserve"> 4</t>
    </r>
    <r>
      <rPr>
        <sz val="12"/>
        <rFont val="ＭＳ 明朝"/>
        <family val="1"/>
        <charset val="128"/>
      </rPr>
      <t>歳</t>
    </r>
    <rPh sb="4" eb="5">
      <t>サイ</t>
    </rPh>
    <phoneticPr fontId="1"/>
  </si>
  <si>
    <t>25～29</t>
    <phoneticPr fontId="1"/>
  </si>
  <si>
    <t>50～54</t>
    <phoneticPr fontId="1"/>
  </si>
  <si>
    <t>75～79</t>
    <phoneticPr fontId="1"/>
  </si>
  <si>
    <r>
      <t>5～</t>
    </r>
    <r>
      <rPr>
        <sz val="12"/>
        <rFont val="ＭＳ 明朝"/>
        <family val="1"/>
        <charset val="128"/>
      </rPr>
      <t xml:space="preserve"> </t>
    </r>
    <r>
      <rPr>
        <sz val="12"/>
        <rFont val="ＭＳ 明朝"/>
        <family val="1"/>
        <charset val="128"/>
      </rPr>
      <t>9</t>
    </r>
    <phoneticPr fontId="1"/>
  </si>
  <si>
    <t>30～34</t>
    <phoneticPr fontId="1"/>
  </si>
  <si>
    <t>55～59</t>
    <phoneticPr fontId="1"/>
  </si>
  <si>
    <t>80～84</t>
    <phoneticPr fontId="1"/>
  </si>
  <si>
    <t>10～14</t>
    <phoneticPr fontId="1"/>
  </si>
  <si>
    <t>35～39</t>
    <phoneticPr fontId="1"/>
  </si>
  <si>
    <t>60～64</t>
    <phoneticPr fontId="1"/>
  </si>
  <si>
    <t>85～89</t>
    <phoneticPr fontId="1"/>
  </si>
  <si>
    <t>15～19</t>
    <phoneticPr fontId="1"/>
  </si>
  <si>
    <t>40～44</t>
    <phoneticPr fontId="1"/>
  </si>
  <si>
    <t>65～69</t>
    <phoneticPr fontId="1"/>
  </si>
  <si>
    <t>90～94</t>
    <phoneticPr fontId="1"/>
  </si>
  <si>
    <t>20～24</t>
    <phoneticPr fontId="1"/>
  </si>
  <si>
    <t>45～49</t>
    <phoneticPr fontId="1"/>
  </si>
  <si>
    <t>70～74</t>
    <phoneticPr fontId="1"/>
  </si>
  <si>
    <t>95～99</t>
    <phoneticPr fontId="1"/>
  </si>
  <si>
    <t>100歳以上</t>
    <rPh sb="3" eb="4">
      <t>サイ</t>
    </rPh>
    <rPh sb="4" eb="6">
      <t>イジョウ</t>
    </rPh>
    <phoneticPr fontId="1"/>
  </si>
  <si>
    <t>注）住民基本台帳の改正により、平成24年7月9日より外国人を含む人数を記載</t>
    <rPh sb="0" eb="1">
      <t>チュウ</t>
    </rPh>
    <rPh sb="2" eb="4">
      <t>ジュウミン</t>
    </rPh>
    <rPh sb="4" eb="6">
      <t>キホン</t>
    </rPh>
    <rPh sb="6" eb="8">
      <t>ダイチョウ</t>
    </rPh>
    <rPh sb="9" eb="11">
      <t>カイセイ</t>
    </rPh>
    <rPh sb="15" eb="17">
      <t>ヘイセイ</t>
    </rPh>
    <rPh sb="19" eb="20">
      <t>ネン</t>
    </rPh>
    <rPh sb="21" eb="22">
      <t>ガツ</t>
    </rPh>
    <rPh sb="23" eb="24">
      <t>ニチ</t>
    </rPh>
    <rPh sb="26" eb="28">
      <t>ガイコク</t>
    </rPh>
    <rPh sb="28" eb="29">
      <t>ジン</t>
    </rPh>
    <rPh sb="30" eb="31">
      <t>フク</t>
    </rPh>
    <rPh sb="32" eb="34">
      <t>ニンズウ</t>
    </rPh>
    <rPh sb="35" eb="37">
      <t>キサイ</t>
    </rPh>
    <phoneticPr fontId="1"/>
  </si>
  <si>
    <t>3-8　年齢階級別人口及び割合</t>
  </si>
  <si>
    <t>年　齢　階　級　別　人　口</t>
    <rPh sb="0" eb="1">
      <t>トシ</t>
    </rPh>
    <rPh sb="2" eb="3">
      <t>ヨワイ</t>
    </rPh>
    <rPh sb="4" eb="5">
      <t>カイ</t>
    </rPh>
    <rPh sb="6" eb="7">
      <t>キュウ</t>
    </rPh>
    <rPh sb="8" eb="9">
      <t>ベツ</t>
    </rPh>
    <rPh sb="10" eb="11">
      <t>ヒト</t>
    </rPh>
    <rPh sb="12" eb="13">
      <t>クチ</t>
    </rPh>
    <phoneticPr fontId="1"/>
  </si>
  <si>
    <t>年齢階級別割合（％）</t>
    <rPh sb="0" eb="2">
      <t>ネンレイ</t>
    </rPh>
    <rPh sb="2" eb="4">
      <t>カイキュウ</t>
    </rPh>
    <rPh sb="4" eb="5">
      <t>ベツ</t>
    </rPh>
    <rPh sb="5" eb="7">
      <t>ワリアイ</t>
    </rPh>
    <phoneticPr fontId="1"/>
  </si>
  <si>
    <t>総　　数</t>
    <rPh sb="0" eb="1">
      <t>フサ</t>
    </rPh>
    <rPh sb="3" eb="4">
      <t>カズ</t>
    </rPh>
    <phoneticPr fontId="1"/>
  </si>
  <si>
    <t>0～14歳</t>
    <rPh sb="4" eb="5">
      <t>サイ</t>
    </rPh>
    <phoneticPr fontId="1"/>
  </si>
  <si>
    <t>15～64歳</t>
    <rPh sb="5" eb="6">
      <t>サイ</t>
    </rPh>
    <phoneticPr fontId="1"/>
  </si>
  <si>
    <t>65歳以上</t>
    <rPh sb="2" eb="3">
      <t>サイ</t>
    </rPh>
    <rPh sb="3" eb="5">
      <t>イジョウ</t>
    </rPh>
    <phoneticPr fontId="1"/>
  </si>
  <si>
    <t>不詳</t>
    <rPh sb="0" eb="2">
      <t>フショウ</t>
    </rPh>
    <phoneticPr fontId="1"/>
  </si>
  <si>
    <t>65歳以上</t>
    <rPh sb="2" eb="5">
      <t>サイイジョウ</t>
    </rPh>
    <phoneticPr fontId="1"/>
  </si>
  <si>
    <t>3-9　労働力状態、男女別１５歳以上人口</t>
    <rPh sb="4" eb="7">
      <t>ロウドウリョク</t>
    </rPh>
    <rPh sb="7" eb="9">
      <t>ジョウタイ</t>
    </rPh>
    <rPh sb="10" eb="12">
      <t>ダンジョ</t>
    </rPh>
    <rPh sb="12" eb="13">
      <t>ベツ</t>
    </rPh>
    <rPh sb="15" eb="16">
      <t>サイ</t>
    </rPh>
    <rPh sb="16" eb="18">
      <t>イジョウ</t>
    </rPh>
    <rPh sb="18" eb="20">
      <t>ジンコウ</t>
    </rPh>
    <phoneticPr fontId="1"/>
  </si>
  <si>
    <t>男　女　別</t>
    <rPh sb="0" eb="1">
      <t>オトコ</t>
    </rPh>
    <rPh sb="2" eb="3">
      <t>オンナ</t>
    </rPh>
    <rPh sb="4" eb="5">
      <t>ベツ</t>
    </rPh>
    <phoneticPr fontId="1"/>
  </si>
  <si>
    <t>総　数
（a）</t>
    <rPh sb="0" eb="1">
      <t>フサ</t>
    </rPh>
    <rPh sb="2" eb="3">
      <t>カズ</t>
    </rPh>
    <phoneticPr fontId="1"/>
  </si>
  <si>
    <t>労　　　働 　　力　　　人　　　口</t>
    <rPh sb="0" eb="1">
      <t>ロウ</t>
    </rPh>
    <rPh sb="4" eb="5">
      <t>ハタラキ</t>
    </rPh>
    <rPh sb="8" eb="9">
      <t>チカラ</t>
    </rPh>
    <rPh sb="12" eb="13">
      <t>ジン</t>
    </rPh>
    <rPh sb="16" eb="17">
      <t>クチ</t>
    </rPh>
    <phoneticPr fontId="1"/>
  </si>
  <si>
    <t>非労働力
人　　口</t>
    <rPh sb="0" eb="1">
      <t>ヒ</t>
    </rPh>
    <rPh sb="1" eb="4">
      <t>ロウドウリョク</t>
    </rPh>
    <rPh sb="5" eb="6">
      <t>ヒト</t>
    </rPh>
    <rPh sb="8" eb="9">
      <t>クチ</t>
    </rPh>
    <phoneticPr fontId="1"/>
  </si>
  <si>
    <t>就　　　　業　　　　者</t>
    <rPh sb="0" eb="1">
      <t>シュウ</t>
    </rPh>
    <rPh sb="5" eb="6">
      <t>ギョウ</t>
    </rPh>
    <rPh sb="10" eb="11">
      <t>シャ</t>
    </rPh>
    <phoneticPr fontId="1"/>
  </si>
  <si>
    <t>完　全　　失業者</t>
    <rPh sb="0" eb="1">
      <t>カン</t>
    </rPh>
    <rPh sb="2" eb="3">
      <t>ゼン</t>
    </rPh>
    <rPh sb="5" eb="7">
      <t>シツギョウ</t>
    </rPh>
    <rPh sb="7" eb="8">
      <t>シャ</t>
    </rPh>
    <phoneticPr fontId="1"/>
  </si>
  <si>
    <t>主に仕事</t>
    <rPh sb="0" eb="1">
      <t>オモ</t>
    </rPh>
    <rPh sb="2" eb="4">
      <t>シゴト</t>
    </rPh>
    <phoneticPr fontId="1"/>
  </si>
  <si>
    <t>家事の
ほか仕事</t>
    <rPh sb="0" eb="2">
      <t>カジ</t>
    </rPh>
    <rPh sb="6" eb="8">
      <t>シゴト</t>
    </rPh>
    <phoneticPr fontId="1"/>
  </si>
  <si>
    <t>通学の
かたわら仕事</t>
    <rPh sb="0" eb="2">
      <t>ツウガク</t>
    </rPh>
    <rPh sb="8" eb="10">
      <t>シゴト</t>
    </rPh>
    <phoneticPr fontId="1"/>
  </si>
  <si>
    <t>仕事を休んでいた</t>
    <rPh sb="0" eb="2">
      <t>シゴト</t>
    </rPh>
    <rPh sb="3" eb="4">
      <t>ヤス</t>
    </rPh>
    <phoneticPr fontId="1"/>
  </si>
  <si>
    <t>総　　　数</t>
    <rPh sb="0" eb="1">
      <t>フサ</t>
    </rPh>
    <rPh sb="4" eb="5">
      <t>カズ</t>
    </rPh>
    <phoneticPr fontId="1"/>
  </si>
  <si>
    <t>注)総数(a)には労働力状態不詳を含む。</t>
    <rPh sb="0" eb="1">
      <t>チュウ</t>
    </rPh>
    <rPh sb="2" eb="4">
      <t>ソウスウ</t>
    </rPh>
    <rPh sb="9" eb="12">
      <t>ロウドウリョク</t>
    </rPh>
    <rPh sb="12" eb="14">
      <t>ジョウタイ</t>
    </rPh>
    <rPh sb="14" eb="16">
      <t>フショウ</t>
    </rPh>
    <rPh sb="17" eb="18">
      <t>フク</t>
    </rPh>
    <phoneticPr fontId="1"/>
  </si>
  <si>
    <t>3-10　昼　間　人　口</t>
    <rPh sb="5" eb="6">
      <t>ヒル</t>
    </rPh>
    <rPh sb="7" eb="8">
      <t>アイダ</t>
    </rPh>
    <rPh sb="9" eb="10">
      <t>ジン</t>
    </rPh>
    <rPh sb="11" eb="12">
      <t>クチ</t>
    </rPh>
    <phoneticPr fontId="1"/>
  </si>
  <si>
    <t>従業地・通学地人口
(昼間人口)</t>
    <rPh sb="0" eb="2">
      <t>ジュウギョウ</t>
    </rPh>
    <rPh sb="2" eb="3">
      <t>チ</t>
    </rPh>
    <rPh sb="4" eb="6">
      <t>ツウガク</t>
    </rPh>
    <rPh sb="6" eb="7">
      <t>チ</t>
    </rPh>
    <rPh sb="7" eb="9">
      <t>ジンコウ</t>
    </rPh>
    <rPh sb="11" eb="13">
      <t>ヒルマ</t>
    </rPh>
    <rPh sb="13" eb="15">
      <t>ジンコウ</t>
    </rPh>
    <phoneticPr fontId="1"/>
  </si>
  <si>
    <t>常住人口</t>
    <rPh sb="0" eb="2">
      <t>ジョウジュウ</t>
    </rPh>
    <rPh sb="2" eb="4">
      <t>ジンコウ</t>
    </rPh>
    <phoneticPr fontId="1"/>
  </si>
  <si>
    <t>流出入状況</t>
    <rPh sb="0" eb="2">
      <t>リュウシュツ</t>
    </rPh>
    <rPh sb="2" eb="3">
      <t>イ</t>
    </rPh>
    <rPh sb="3" eb="5">
      <t>ジョウキョウ</t>
    </rPh>
    <phoneticPr fontId="1"/>
  </si>
  <si>
    <t>常住人口に対する
昼間人口の割合</t>
    <rPh sb="0" eb="2">
      <t>ジョウジュウ</t>
    </rPh>
    <rPh sb="2" eb="4">
      <t>ジンコウ</t>
    </rPh>
    <rPh sb="5" eb="6">
      <t>タイ</t>
    </rPh>
    <rPh sb="9" eb="11">
      <t>ヒルマ</t>
    </rPh>
    <rPh sb="11" eb="13">
      <t>ジンコウ</t>
    </rPh>
    <rPh sb="14" eb="16">
      <t>ワリアイ</t>
    </rPh>
    <phoneticPr fontId="1"/>
  </si>
  <si>
    <t>流入人口</t>
    <rPh sb="0" eb="2">
      <t>リュウニュウ</t>
    </rPh>
    <rPh sb="2" eb="4">
      <t>ジンコウ</t>
    </rPh>
    <phoneticPr fontId="1"/>
  </si>
  <si>
    <t>流出人口</t>
    <rPh sb="0" eb="2">
      <t>リュウシュツ</t>
    </rPh>
    <rPh sb="2" eb="4">
      <t>ジンコウ</t>
    </rPh>
    <phoneticPr fontId="1"/>
  </si>
  <si>
    <t>流入超過数</t>
    <rPh sb="0" eb="2">
      <t>リュウニュウ</t>
    </rPh>
    <rPh sb="2" eb="4">
      <t>チョウカ</t>
    </rPh>
    <rPh sb="4" eb="5">
      <t>スウ</t>
    </rPh>
    <phoneticPr fontId="1"/>
  </si>
  <si>
    <t>△2</t>
  </si>
  <si>
    <t>△952</t>
  </si>
  <si>
    <t>△673</t>
  </si>
  <si>
    <t>△1,331</t>
  </si>
  <si>
    <t>△1,234</t>
  </si>
  <si>
    <t>3-11　産業大分類、従業上の地位、１５歳以上就業者数</t>
  </si>
  <si>
    <t>産業大分類</t>
    <rPh sb="0" eb="1">
      <t>サン</t>
    </rPh>
    <rPh sb="1" eb="2">
      <t>ギョウ</t>
    </rPh>
    <rPh sb="2" eb="5">
      <t>ダイブンルイ</t>
    </rPh>
    <phoneticPr fontId="1"/>
  </si>
  <si>
    <t>総　 　数</t>
    <rPh sb="0" eb="1">
      <t>フサ</t>
    </rPh>
    <rPh sb="4" eb="5">
      <t>カズ</t>
    </rPh>
    <phoneticPr fontId="1"/>
  </si>
  <si>
    <t>Ａ</t>
    <phoneticPr fontId="1"/>
  </si>
  <si>
    <t>農業，林業</t>
    <rPh sb="0" eb="2">
      <t>ノウギョウ</t>
    </rPh>
    <rPh sb="3" eb="5">
      <t>リンギョウ</t>
    </rPh>
    <phoneticPr fontId="1"/>
  </si>
  <si>
    <t>うち農業</t>
    <rPh sb="2" eb="4">
      <t>ノウギョウ</t>
    </rPh>
    <phoneticPr fontId="1"/>
  </si>
  <si>
    <t>Ｂ</t>
    <phoneticPr fontId="1"/>
  </si>
  <si>
    <t>漁業</t>
    <rPh sb="0" eb="2">
      <t>ギョギョウ</t>
    </rPh>
    <phoneticPr fontId="1"/>
  </si>
  <si>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</si>
  <si>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</si>
  <si>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Ｄ</t>
    <phoneticPr fontId="1"/>
  </si>
  <si>
    <t>建設業</t>
    <rPh sb="0" eb="3">
      <t>ケンセツギョウ</t>
    </rPh>
    <phoneticPr fontId="1"/>
  </si>
  <si>
    <t>Ｅ</t>
    <phoneticPr fontId="1"/>
  </si>
  <si>
    <t>製造業</t>
    <rPh sb="0" eb="3">
      <t>セイゾウギョウ</t>
    </rPh>
    <phoneticPr fontId="1"/>
  </si>
  <si>
    <t>Ｆ</t>
    <phoneticPr fontId="1"/>
  </si>
  <si>
    <t>電気・ガス・熱供給・水道業</t>
    <rPh sb="0" eb="1">
      <t>デン</t>
    </rPh>
    <rPh sb="1" eb="2">
      <t>キ</t>
    </rPh>
    <rPh sb="6" eb="7">
      <t>ネツ</t>
    </rPh>
    <rPh sb="7" eb="9">
      <t>キョウキュウ</t>
    </rPh>
    <rPh sb="10" eb="13">
      <t>スイドウギョウ</t>
    </rPh>
    <phoneticPr fontId="1"/>
  </si>
  <si>
    <t>Ｇ</t>
    <phoneticPr fontId="1"/>
  </si>
  <si>
    <t>情報通信業</t>
    <rPh sb="0" eb="2">
      <t>ジョウホウ</t>
    </rPh>
    <rPh sb="2" eb="4">
      <t>ツウシン</t>
    </rPh>
    <rPh sb="4" eb="5">
      <t>ギョウ</t>
    </rPh>
    <phoneticPr fontId="1"/>
  </si>
  <si>
    <t>Ｈ</t>
    <phoneticPr fontId="1"/>
  </si>
  <si>
    <t>運輸業，郵便業</t>
    <rPh sb="0" eb="2">
      <t>ウンユ</t>
    </rPh>
    <rPh sb="2" eb="3">
      <t>ギョウ</t>
    </rPh>
    <rPh sb="4" eb="6">
      <t>ユウビン</t>
    </rPh>
    <rPh sb="6" eb="7">
      <t>ギョウ</t>
    </rPh>
    <phoneticPr fontId="1"/>
  </si>
  <si>
    <t>Ｉ</t>
    <phoneticPr fontId="1"/>
  </si>
  <si>
    <t>卸売業，小売業</t>
    <rPh sb="0" eb="2">
      <t>オロシウ</t>
    </rPh>
    <rPh sb="2" eb="3">
      <t>ギョウ</t>
    </rPh>
    <rPh sb="4" eb="7">
      <t>コウリギョウ</t>
    </rPh>
    <phoneticPr fontId="1"/>
  </si>
  <si>
    <t>Ｊ</t>
    <phoneticPr fontId="1"/>
  </si>
  <si>
    <t>金融業，保険業</t>
    <rPh sb="0" eb="2">
      <t>キンユウ</t>
    </rPh>
    <rPh sb="2" eb="3">
      <t>ギョウ</t>
    </rPh>
    <rPh sb="4" eb="6">
      <t>ホケン</t>
    </rPh>
    <rPh sb="6" eb="7">
      <t>ギョウ</t>
    </rPh>
    <phoneticPr fontId="1"/>
  </si>
  <si>
    <t>Ｋ</t>
    <phoneticPr fontId="1"/>
  </si>
  <si>
    <t>不動産業，物品賃貸業</t>
    <rPh sb="0" eb="3">
      <t>フドウサン</t>
    </rPh>
    <rPh sb="3" eb="4">
      <t>ギョウ</t>
    </rPh>
    <rPh sb="5" eb="7">
      <t>ブッピン</t>
    </rPh>
    <rPh sb="7" eb="10">
      <t>チンタイギョウ</t>
    </rPh>
    <phoneticPr fontId="1"/>
  </si>
  <si>
    <t>Ｌ</t>
    <phoneticPr fontId="1"/>
  </si>
  <si>
    <t>学術研究，専門・技術サービス</t>
    <rPh sb="0" eb="2">
      <t>ガクジュツ</t>
    </rPh>
    <rPh sb="2" eb="4">
      <t>ケンキュウ</t>
    </rPh>
    <rPh sb="5" eb="7">
      <t>センモン</t>
    </rPh>
    <rPh sb="8" eb="10">
      <t>ギジュツ</t>
    </rPh>
    <phoneticPr fontId="1"/>
  </si>
  <si>
    <t>Ｍ</t>
    <phoneticPr fontId="1"/>
  </si>
  <si>
    <t>宿泊業，飲食サービス業</t>
    <rPh sb="0" eb="2">
      <t>シュクハク</t>
    </rPh>
    <rPh sb="2" eb="3">
      <t>ギョウ</t>
    </rPh>
    <rPh sb="4" eb="6">
      <t>インショク</t>
    </rPh>
    <rPh sb="10" eb="11">
      <t>ギョウ</t>
    </rPh>
    <phoneticPr fontId="1"/>
  </si>
  <si>
    <t>Ｎ</t>
    <phoneticPr fontId="1"/>
  </si>
  <si>
    <t>生活関連サービス業，娯楽業</t>
    <rPh sb="0" eb="2">
      <t>セイカツ</t>
    </rPh>
    <rPh sb="2" eb="4">
      <t>カンレン</t>
    </rPh>
    <rPh sb="8" eb="9">
      <t>ギョウ</t>
    </rPh>
    <rPh sb="10" eb="13">
      <t>ゴラクギョウ</t>
    </rPh>
    <phoneticPr fontId="1"/>
  </si>
  <si>
    <t>Ｏ</t>
    <phoneticPr fontId="1"/>
  </si>
  <si>
    <t>教育，学習支援業</t>
    <rPh sb="0" eb="2">
      <t>キョウイク</t>
    </rPh>
    <rPh sb="3" eb="5">
      <t>ガクシュウ</t>
    </rPh>
    <rPh sb="5" eb="7">
      <t>シエン</t>
    </rPh>
    <rPh sb="7" eb="8">
      <t>ギョウ</t>
    </rPh>
    <phoneticPr fontId="1"/>
  </si>
  <si>
    <t>Ｐ</t>
    <phoneticPr fontId="1"/>
  </si>
  <si>
    <t>医療，福祉</t>
    <rPh sb="0" eb="2">
      <t>イリョウ</t>
    </rPh>
    <rPh sb="3" eb="5">
      <t>フクシ</t>
    </rPh>
    <phoneticPr fontId="1"/>
  </si>
  <si>
    <t>Ｑ</t>
    <phoneticPr fontId="1"/>
  </si>
  <si>
    <t>複合サービス事業</t>
    <rPh sb="0" eb="2">
      <t>フクゴウ</t>
    </rPh>
    <rPh sb="6" eb="8">
      <t>ジギョウ</t>
    </rPh>
    <phoneticPr fontId="1"/>
  </si>
  <si>
    <t>Ｒ</t>
    <phoneticPr fontId="1"/>
  </si>
  <si>
    <t>サービス業(他に分類されないもの)</t>
    <rPh sb="4" eb="5">
      <t>ギョウ</t>
    </rPh>
    <rPh sb="6" eb="7">
      <t>ホカ</t>
    </rPh>
    <rPh sb="8" eb="10">
      <t>ブンルイ</t>
    </rPh>
    <phoneticPr fontId="1"/>
  </si>
  <si>
    <t>Ｓ</t>
    <phoneticPr fontId="1"/>
  </si>
  <si>
    <t>公務(他に分類されるものを除く)</t>
    <rPh sb="0" eb="2">
      <t>コウム</t>
    </rPh>
    <rPh sb="3" eb="4">
      <t>ホカ</t>
    </rPh>
    <rPh sb="5" eb="7">
      <t>ブンルイ</t>
    </rPh>
    <rPh sb="13" eb="14">
      <t>ノゾ</t>
    </rPh>
    <phoneticPr fontId="1"/>
  </si>
  <si>
    <t>Ｔ</t>
    <phoneticPr fontId="1"/>
  </si>
  <si>
    <t>分類不能の産業</t>
    <rPh sb="0" eb="2">
      <t>ブンルイ</t>
    </rPh>
    <rPh sb="2" eb="4">
      <t>フノウ</t>
    </rPh>
    <rPh sb="5" eb="7">
      <t>サンギョウ</t>
    </rPh>
    <phoneticPr fontId="1"/>
  </si>
  <si>
    <t>うち農業</t>
  </si>
  <si>
    <t>Ｂ</t>
    <phoneticPr fontId="1"/>
  </si>
  <si>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</si>
  <si>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</si>
  <si>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Ｄ</t>
    <phoneticPr fontId="1"/>
  </si>
  <si>
    <t>Ｅ</t>
    <phoneticPr fontId="1"/>
  </si>
  <si>
    <t>Ｆ</t>
    <phoneticPr fontId="1"/>
  </si>
  <si>
    <t>Ｇ</t>
    <phoneticPr fontId="1"/>
  </si>
  <si>
    <t>Ｊ</t>
    <phoneticPr fontId="1"/>
  </si>
  <si>
    <t>金融・保険業</t>
    <rPh sb="0" eb="2">
      <t>キンユウ</t>
    </rPh>
    <rPh sb="3" eb="5">
      <t>ホケン</t>
    </rPh>
    <rPh sb="5" eb="6">
      <t>ギョウ</t>
    </rPh>
    <phoneticPr fontId="1"/>
  </si>
  <si>
    <t>Ｋ</t>
    <phoneticPr fontId="1"/>
  </si>
  <si>
    <t>Ｍ</t>
    <phoneticPr fontId="1"/>
  </si>
  <si>
    <t>Ｎ</t>
    <phoneticPr fontId="1"/>
  </si>
  <si>
    <t>Ｏ</t>
    <phoneticPr fontId="1"/>
  </si>
  <si>
    <t>Ｑ</t>
    <phoneticPr fontId="1"/>
  </si>
  <si>
    <t>Ｒ</t>
    <phoneticPr fontId="1"/>
  </si>
  <si>
    <t>Ｔ</t>
    <phoneticPr fontId="1"/>
  </si>
  <si>
    <t>注）１　総数には従業上の地位「不詳」を含む</t>
    <rPh sb="0" eb="1">
      <t>チュウ</t>
    </rPh>
    <rPh sb="4" eb="6">
      <t>ソウスウ</t>
    </rPh>
    <rPh sb="8" eb="10">
      <t>ジュウギョウ</t>
    </rPh>
    <rPh sb="10" eb="11">
      <t>ジョウ</t>
    </rPh>
    <rPh sb="12" eb="14">
      <t>チイ</t>
    </rPh>
    <rPh sb="15" eb="17">
      <t>フショウ</t>
    </rPh>
    <rPh sb="19" eb="20">
      <t>フク</t>
    </rPh>
    <phoneticPr fontId="1"/>
  </si>
  <si>
    <t>　　２　雇人のない業主には「家庭内職者」を含む</t>
    <rPh sb="4" eb="5">
      <t>ヤト</t>
    </rPh>
    <rPh sb="5" eb="6">
      <t>ジン</t>
    </rPh>
    <rPh sb="9" eb="11">
      <t>ギョウシュ</t>
    </rPh>
    <rPh sb="14" eb="17">
      <t>カテイナイ</t>
    </rPh>
    <rPh sb="17" eb="18">
      <t>ショク</t>
    </rPh>
    <rPh sb="18" eb="19">
      <t>シャ</t>
    </rPh>
    <rPh sb="21" eb="22">
      <t>フク</t>
    </rPh>
    <phoneticPr fontId="1"/>
  </si>
  <si>
    <t>3-12　産業大分類、年齢階級、男女別15歳以上就業者数</t>
    <phoneticPr fontId="1"/>
  </si>
  <si>
    <t>15～19歳</t>
    <rPh sb="5" eb="6">
      <t>サイ</t>
    </rPh>
    <phoneticPr fontId="1"/>
  </si>
  <si>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</si>
  <si>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</si>
  <si>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</si>
  <si>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</si>
  <si>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</si>
  <si>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</si>
  <si>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総　　　　数</t>
    <rPh sb="0" eb="1">
      <t>フサ</t>
    </rPh>
    <rPh sb="5" eb="6">
      <t>カズ</t>
    </rPh>
    <phoneticPr fontId="1"/>
  </si>
  <si>
    <t>Ａ</t>
    <phoneticPr fontId="1"/>
  </si>
  <si>
    <t>Ｂ</t>
    <phoneticPr fontId="1"/>
  </si>
  <si>
    <t>Ｃ</t>
    <phoneticPr fontId="1"/>
  </si>
  <si>
    <t>鉱業，採石業，砂利採取業</t>
    <rPh sb="0" eb="2">
      <t>コウギョウ</t>
    </rPh>
    <rPh sb="3" eb="5">
      <t>サイセキ</t>
    </rPh>
    <rPh sb="5" eb="6">
      <t>ギョウ</t>
    </rPh>
    <rPh sb="7" eb="9">
      <t>ジャリ</t>
    </rPh>
    <rPh sb="9" eb="12">
      <t>サイシュギョウ</t>
    </rPh>
    <phoneticPr fontId="1"/>
  </si>
  <si>
    <t>Ｅ</t>
    <phoneticPr fontId="1"/>
  </si>
  <si>
    <t>Ｆ</t>
    <phoneticPr fontId="1"/>
  </si>
  <si>
    <t>電気・ガス・
熱供給・水道業</t>
    <rPh sb="0" eb="1">
      <t>デン</t>
    </rPh>
    <rPh sb="1" eb="2">
      <t>キ</t>
    </rPh>
    <rPh sb="7" eb="8">
      <t>ネツ</t>
    </rPh>
    <rPh sb="8" eb="10">
      <t>キョウキュウ</t>
    </rPh>
    <rPh sb="11" eb="14">
      <t>スイドウギョウ</t>
    </rPh>
    <phoneticPr fontId="1"/>
  </si>
  <si>
    <t>Ｈ</t>
    <phoneticPr fontId="1"/>
  </si>
  <si>
    <t>運輸業，郵便業</t>
    <rPh sb="0" eb="3">
      <t>ウンユギョウ</t>
    </rPh>
    <rPh sb="4" eb="6">
      <t>ユウビン</t>
    </rPh>
    <rPh sb="6" eb="7">
      <t>ギョウ</t>
    </rPh>
    <phoneticPr fontId="1"/>
  </si>
  <si>
    <t>Ｉ</t>
    <phoneticPr fontId="1"/>
  </si>
  <si>
    <t>卸売業，小売業</t>
    <rPh sb="0" eb="2">
      <t>オロシウリ</t>
    </rPh>
    <rPh sb="2" eb="3">
      <t>ギョウ</t>
    </rPh>
    <rPh sb="4" eb="6">
      <t>コウリ</t>
    </rPh>
    <rPh sb="6" eb="7">
      <t>ギョウ</t>
    </rPh>
    <phoneticPr fontId="1"/>
  </si>
  <si>
    <t>Ｊ</t>
    <phoneticPr fontId="1"/>
  </si>
  <si>
    <t>Ｋ</t>
    <phoneticPr fontId="1"/>
  </si>
  <si>
    <t>Ｌ</t>
    <phoneticPr fontId="1"/>
  </si>
  <si>
    <t>学術研究，専門・技術サービス業</t>
    <rPh sb="0" eb="2">
      <t>ガクジュツ</t>
    </rPh>
    <rPh sb="2" eb="4">
      <t>ケンキュウ</t>
    </rPh>
    <rPh sb="5" eb="7">
      <t>センモン</t>
    </rPh>
    <rPh sb="8" eb="10">
      <t>ギジュツ</t>
    </rPh>
    <rPh sb="14" eb="15">
      <t>ギョウ</t>
    </rPh>
    <phoneticPr fontId="1"/>
  </si>
  <si>
    <t>Ｍ</t>
    <phoneticPr fontId="1"/>
  </si>
  <si>
    <t>Ｎ</t>
    <phoneticPr fontId="1"/>
  </si>
  <si>
    <t>教育、学習支援業</t>
    <rPh sb="0" eb="2">
      <t>キョウイク</t>
    </rPh>
    <rPh sb="3" eb="5">
      <t>ガクシュウ</t>
    </rPh>
    <rPh sb="5" eb="7">
      <t>シエン</t>
    </rPh>
    <rPh sb="7" eb="8">
      <t>ギョウ</t>
    </rPh>
    <phoneticPr fontId="1"/>
  </si>
  <si>
    <t>Ｐ</t>
    <phoneticPr fontId="1"/>
  </si>
  <si>
    <t>Ｑ</t>
    <phoneticPr fontId="1"/>
  </si>
  <si>
    <t>Ｒ</t>
    <phoneticPr fontId="1"/>
  </si>
  <si>
    <t>サービス業</t>
    <rPh sb="4" eb="5">
      <t>ギョウ</t>
    </rPh>
    <phoneticPr fontId="1"/>
  </si>
  <si>
    <t>公務</t>
    <rPh sb="0" eb="2">
      <t>コウム</t>
    </rPh>
    <phoneticPr fontId="1"/>
  </si>
  <si>
    <t>Ｔ</t>
    <phoneticPr fontId="1"/>
  </si>
  <si>
    <t>50～54歳</t>
    <rPh sb="5" eb="6">
      <t>サイ</t>
    </rPh>
    <phoneticPr fontId="1"/>
  </si>
  <si>
    <t>55～59歳</t>
    <rPh sb="5" eb="6">
      <t>サイ</t>
    </rPh>
    <phoneticPr fontId="1"/>
  </si>
  <si>
    <t>60～64歳</t>
    <rPh sb="5" eb="6">
      <t>サイ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</si>
  <si>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</si>
  <si>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</si>
  <si>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</si>
  <si>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</si>
  <si>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3">
      <t>サイ</t>
    </rPh>
    <rPh sb="3" eb="5">
      <t>イジョウ</t>
    </rPh>
    <phoneticPr fontId="1"/>
  </si>
  <si>
    <t>Ｂ</t>
    <phoneticPr fontId="1"/>
  </si>
  <si>
    <t>Ｇ</t>
    <phoneticPr fontId="1"/>
  </si>
  <si>
    <t>Ｈ</t>
    <phoneticPr fontId="1"/>
  </si>
  <si>
    <t>金融，保険業</t>
    <rPh sb="0" eb="2">
      <t>キンユウ</t>
    </rPh>
    <rPh sb="3" eb="5">
      <t>ホケン</t>
    </rPh>
    <rPh sb="5" eb="6">
      <t>ギョウ</t>
    </rPh>
    <phoneticPr fontId="1"/>
  </si>
  <si>
    <t>Ｑ</t>
    <phoneticPr fontId="1"/>
  </si>
  <si>
    <t>Ｒ</t>
    <phoneticPr fontId="1"/>
  </si>
  <si>
    <t>Ｔ</t>
    <phoneticPr fontId="1"/>
  </si>
  <si>
    <t>注）総数には「分類不能の産業」を含む</t>
  </si>
  <si>
    <t>3-12　産業大分類、年齢階級、男女別１５歳以上就業者数（つづき）　</t>
  </si>
  <si>
    <t>産業大分類・男女</t>
    <rPh sb="0" eb="2">
      <t>サンギョウ</t>
    </rPh>
    <rPh sb="2" eb="5">
      <t>ダイブンルイ</t>
    </rPh>
    <rPh sb="6" eb="8">
      <t>ダンジョ</t>
    </rPh>
    <phoneticPr fontId="1"/>
  </si>
  <si>
    <t>Ｄ</t>
    <phoneticPr fontId="1"/>
  </si>
  <si>
    <t>Ｅ</t>
    <phoneticPr fontId="1"/>
  </si>
  <si>
    <t>Ｇ</t>
    <phoneticPr fontId="1"/>
  </si>
  <si>
    <t>Ｊ</t>
    <phoneticPr fontId="1"/>
  </si>
  <si>
    <t>Ｋ</t>
    <phoneticPr fontId="1"/>
  </si>
  <si>
    <t>不動産業，物品賃貸業</t>
    <rPh sb="0" eb="3">
      <t>フドウサン</t>
    </rPh>
    <rPh sb="3" eb="4">
      <t>ギョウ</t>
    </rPh>
    <rPh sb="5" eb="6">
      <t>ブツ</t>
    </rPh>
    <rPh sb="6" eb="7">
      <t>シナ</t>
    </rPh>
    <rPh sb="7" eb="10">
      <t>チンタイギョウ</t>
    </rPh>
    <phoneticPr fontId="1"/>
  </si>
  <si>
    <t>Ｌ</t>
    <phoneticPr fontId="1"/>
  </si>
  <si>
    <t>Ｎ</t>
    <phoneticPr fontId="1"/>
  </si>
  <si>
    <t>生活関連サービス業，娯楽業</t>
    <rPh sb="0" eb="4">
      <t>セイカツカンレン</t>
    </rPh>
    <rPh sb="8" eb="9">
      <t>ギョウ</t>
    </rPh>
    <rPh sb="10" eb="13">
      <t>ゴラクギョウ</t>
    </rPh>
    <phoneticPr fontId="1"/>
  </si>
  <si>
    <t>Ｏ</t>
    <phoneticPr fontId="1"/>
  </si>
  <si>
    <t>医療，福祉</t>
    <rPh sb="0" eb="3">
      <t>イリョウ、</t>
    </rPh>
    <rPh sb="3" eb="5">
      <t>フクシ</t>
    </rPh>
    <phoneticPr fontId="1"/>
  </si>
  <si>
    <t>Ｐ</t>
    <phoneticPr fontId="1"/>
  </si>
  <si>
    <t>Ｑ</t>
    <phoneticPr fontId="1"/>
  </si>
  <si>
    <t>Ｓ</t>
    <phoneticPr fontId="1"/>
  </si>
  <si>
    <t>Ａ</t>
    <phoneticPr fontId="1"/>
  </si>
  <si>
    <t>Ｂ</t>
    <phoneticPr fontId="1"/>
  </si>
  <si>
    <t>鉱業，採石業，砂利採取業</t>
    <rPh sb="0" eb="2">
      <t>コウギョウ</t>
    </rPh>
    <rPh sb="3" eb="5">
      <t>サイセキ</t>
    </rPh>
    <rPh sb="5" eb="6">
      <t>ギョウ</t>
    </rPh>
    <rPh sb="7" eb="12">
      <t>ジャリサイシュギョウ</t>
    </rPh>
    <phoneticPr fontId="1"/>
  </si>
  <si>
    <t>Ｃ</t>
    <phoneticPr fontId="1"/>
  </si>
  <si>
    <t>Ｄ</t>
    <phoneticPr fontId="1"/>
  </si>
  <si>
    <t>Ｅ</t>
    <phoneticPr fontId="1"/>
  </si>
  <si>
    <t>Ｆ</t>
    <phoneticPr fontId="1"/>
  </si>
  <si>
    <t>Ｆ</t>
    <phoneticPr fontId="1"/>
  </si>
  <si>
    <t>Ｉ</t>
    <phoneticPr fontId="1"/>
  </si>
  <si>
    <t>卸売業，小売業</t>
    <rPh sb="0" eb="2">
      <t>オロシウリ</t>
    </rPh>
    <rPh sb="2" eb="3">
      <t>ギョウ</t>
    </rPh>
    <rPh sb="4" eb="7">
      <t>コウリギョウ</t>
    </rPh>
    <rPh sb="5" eb="6">
      <t>バイ</t>
    </rPh>
    <rPh sb="6" eb="7">
      <t>ギョウ</t>
    </rPh>
    <phoneticPr fontId="1"/>
  </si>
  <si>
    <t>Ｉ</t>
    <phoneticPr fontId="1"/>
  </si>
  <si>
    <t>Ｋ</t>
    <phoneticPr fontId="1"/>
  </si>
  <si>
    <t>Ｌ</t>
    <phoneticPr fontId="1"/>
  </si>
  <si>
    <t>Ｍ</t>
    <phoneticPr fontId="1"/>
  </si>
  <si>
    <t>宿泊業，飲食サービス業</t>
    <rPh sb="0" eb="2">
      <t>シュクハク</t>
    </rPh>
    <rPh sb="2" eb="3">
      <t>ギョウ</t>
    </rPh>
    <phoneticPr fontId="1"/>
  </si>
  <si>
    <t>Ｑ</t>
    <phoneticPr fontId="1"/>
  </si>
  <si>
    <t>Ｓ</t>
    <phoneticPr fontId="1"/>
  </si>
  <si>
    <t>3-15　常住地、従業地、産業大分類別１５歳以上就業者数</t>
  </si>
  <si>
    <t>常住地による就業者数</t>
    <rPh sb="0" eb="2">
      <t>ジョウジュウ</t>
    </rPh>
    <rPh sb="2" eb="3">
      <t>チ</t>
    </rPh>
    <rPh sb="6" eb="9">
      <t>シュウギョウシャ</t>
    </rPh>
    <rPh sb="9" eb="10">
      <t>スウ</t>
    </rPh>
    <phoneticPr fontId="1"/>
  </si>
  <si>
    <t>従業地による就業者数</t>
    <rPh sb="0" eb="2">
      <t>ジュウギョウ</t>
    </rPh>
    <rPh sb="2" eb="3">
      <t>チ</t>
    </rPh>
    <rPh sb="6" eb="8">
      <t>シュウギョウ</t>
    </rPh>
    <rPh sb="8" eb="9">
      <t>シャ</t>
    </rPh>
    <rPh sb="9" eb="10">
      <t>スウ</t>
    </rPh>
    <phoneticPr fontId="1"/>
  </si>
  <si>
    <t>自市区町村
で従業</t>
    <rPh sb="0" eb="1">
      <t>ジ</t>
    </rPh>
    <rPh sb="1" eb="3">
      <t>シク</t>
    </rPh>
    <rPh sb="3" eb="5">
      <t>チョウソン</t>
    </rPh>
    <rPh sb="7" eb="9">
      <t>ジュウギョウ</t>
    </rPh>
    <phoneticPr fontId="1"/>
  </si>
  <si>
    <t>他市区町村
で従業</t>
    <rPh sb="0" eb="1">
      <t>ホカ</t>
    </rPh>
    <rPh sb="1" eb="3">
      <t>シク</t>
    </rPh>
    <rPh sb="3" eb="5">
      <t>チョウソン</t>
    </rPh>
    <rPh sb="7" eb="9">
      <t>ジュウギョウ</t>
    </rPh>
    <phoneticPr fontId="1"/>
  </si>
  <si>
    <t>他市区町村
に常住</t>
    <rPh sb="0" eb="1">
      <t>ホカ</t>
    </rPh>
    <rPh sb="1" eb="3">
      <t>シク</t>
    </rPh>
    <rPh sb="3" eb="5">
      <t>チョウソン</t>
    </rPh>
    <rPh sb="7" eb="9">
      <t>ジョウジュウ</t>
    </rPh>
    <phoneticPr fontId="1"/>
  </si>
  <si>
    <t>総　　　　　　　数</t>
    <rPh sb="0" eb="1">
      <t>フサ</t>
    </rPh>
    <rPh sb="8" eb="9">
      <t>カズ</t>
    </rPh>
    <phoneticPr fontId="1"/>
  </si>
  <si>
    <t>情報通信業</t>
    <rPh sb="0" eb="2">
      <t>ジョウホウ</t>
    </rPh>
    <rPh sb="2" eb="5">
      <t>ツウシンギョウ</t>
    </rPh>
    <phoneticPr fontId="1"/>
  </si>
  <si>
    <t>卸売業，小売業</t>
    <rPh sb="0" eb="2">
      <t>オロシウ</t>
    </rPh>
    <rPh sb="2" eb="3">
      <t>ギョウ</t>
    </rPh>
    <rPh sb="4" eb="6">
      <t>コウリ</t>
    </rPh>
    <rPh sb="6" eb="7">
      <t>ギョウ</t>
    </rPh>
    <phoneticPr fontId="1"/>
  </si>
  <si>
    <t>金融業，保険業</t>
    <rPh sb="0" eb="2">
      <t>キンユウ</t>
    </rPh>
    <rPh sb="2" eb="3">
      <t>ギョウ</t>
    </rPh>
    <rPh sb="4" eb="7">
      <t>ホケンギョウ</t>
    </rPh>
    <phoneticPr fontId="1"/>
  </si>
  <si>
    <t>サービス業
(他に分類されないもの）</t>
    <rPh sb="4" eb="5">
      <t>ギョウ</t>
    </rPh>
    <rPh sb="7" eb="8">
      <t>ホカ</t>
    </rPh>
    <rPh sb="9" eb="11">
      <t>ブンルイ</t>
    </rPh>
    <phoneticPr fontId="1"/>
  </si>
  <si>
    <t>公務
(他に分類されるものを除く)</t>
    <rPh sb="0" eb="2">
      <t>コウム</t>
    </rPh>
    <rPh sb="4" eb="5">
      <t>ホカ</t>
    </rPh>
    <rPh sb="6" eb="8">
      <t>ブンルイ</t>
    </rPh>
    <rPh sb="14" eb="15">
      <t>ノゾ</t>
    </rPh>
    <phoneticPr fontId="1"/>
  </si>
  <si>
    <t>注)１総数には従業地「不詳」を含む</t>
    <rPh sb="0" eb="1">
      <t>チュウ</t>
    </rPh>
    <rPh sb="3" eb="5">
      <t>ソウスウ</t>
    </rPh>
    <rPh sb="7" eb="9">
      <t>ジュウギョウ</t>
    </rPh>
    <rPh sb="9" eb="10">
      <t>チ</t>
    </rPh>
    <rPh sb="11" eb="13">
      <t>フショウ</t>
    </rPh>
    <rPh sb="15" eb="16">
      <t>フク</t>
    </rPh>
    <phoneticPr fontId="1"/>
  </si>
  <si>
    <t xml:space="preserve">   ２総数には従業地「不詳」で、当地に常住している者を含む</t>
    <rPh sb="4" eb="6">
      <t>ソウスウ</t>
    </rPh>
    <rPh sb="8" eb="10">
      <t>ジュウギョウ</t>
    </rPh>
    <rPh sb="10" eb="11">
      <t>チ</t>
    </rPh>
    <rPh sb="12" eb="14">
      <t>フショウ</t>
    </rPh>
    <rPh sb="17" eb="19">
      <t>トウチ</t>
    </rPh>
    <rPh sb="20" eb="22">
      <t>ジョウジュウ</t>
    </rPh>
    <rPh sb="26" eb="27">
      <t>モノ</t>
    </rPh>
    <rPh sb="28" eb="29">
      <t>フク</t>
    </rPh>
    <phoneticPr fontId="1"/>
  </si>
  <si>
    <t>住 居 の 種 類
所 有 の 関 係</t>
    <rPh sb="0" eb="1">
      <t>ジュウ</t>
    </rPh>
    <rPh sb="2" eb="3">
      <t>キョ</t>
    </rPh>
    <rPh sb="6" eb="7">
      <t>タネ</t>
    </rPh>
    <rPh sb="8" eb="9">
      <t>タグイ</t>
    </rPh>
    <rPh sb="11" eb="12">
      <t>トコロ</t>
    </rPh>
    <rPh sb="13" eb="14">
      <t>ユウ</t>
    </rPh>
    <rPh sb="17" eb="18">
      <t>セキ</t>
    </rPh>
    <rPh sb="19" eb="20">
      <t>カカリ</t>
    </rPh>
    <phoneticPr fontId="1"/>
  </si>
  <si>
    <t>世帯人員</t>
    <rPh sb="0" eb="2">
      <t>セタイ</t>
    </rPh>
    <rPh sb="2" eb="4">
      <t>ジンイン</t>
    </rPh>
    <phoneticPr fontId="1"/>
  </si>
  <si>
    <t>１世帯当たり
人員　　</t>
    <rPh sb="1" eb="3">
      <t>セタイ</t>
    </rPh>
    <rPh sb="3" eb="4">
      <t>ア</t>
    </rPh>
    <rPh sb="7" eb="9">
      <t>ジンイン</t>
    </rPh>
    <phoneticPr fontId="1"/>
  </si>
  <si>
    <t>世帯</t>
    <rPh sb="0" eb="2">
      <t>セタイ</t>
    </rPh>
    <phoneticPr fontId="1"/>
  </si>
  <si>
    <t>人</t>
    <rPh sb="0" eb="1">
      <t>ニン</t>
    </rPh>
    <phoneticPr fontId="1"/>
  </si>
  <si>
    <t>住宅に住む一般世帯</t>
    <rPh sb="0" eb="2">
      <t>ジュウタク</t>
    </rPh>
    <rPh sb="3" eb="4">
      <t>ス</t>
    </rPh>
    <rPh sb="5" eb="7">
      <t>イッパン</t>
    </rPh>
    <rPh sb="7" eb="9">
      <t>セタイ</t>
    </rPh>
    <phoneticPr fontId="1"/>
  </si>
  <si>
    <t>主世帯</t>
    <rPh sb="0" eb="1">
      <t>シュ</t>
    </rPh>
    <rPh sb="1" eb="3">
      <t>セタイ</t>
    </rPh>
    <phoneticPr fontId="1"/>
  </si>
  <si>
    <t>持ち家</t>
    <rPh sb="0" eb="1">
      <t>モ</t>
    </rPh>
    <rPh sb="2" eb="3">
      <t>イエ</t>
    </rPh>
    <phoneticPr fontId="1"/>
  </si>
  <si>
    <t>公営・都市機構・公社の借家</t>
    <rPh sb="0" eb="2">
      <t>コウエイ</t>
    </rPh>
    <rPh sb="3" eb="5">
      <t>トシ</t>
    </rPh>
    <rPh sb="5" eb="7">
      <t>キコウ</t>
    </rPh>
    <rPh sb="8" eb="10">
      <t>コウシャ</t>
    </rPh>
    <rPh sb="11" eb="13">
      <t>シャクヤ</t>
    </rPh>
    <phoneticPr fontId="1"/>
  </si>
  <si>
    <t>民営の借家</t>
    <rPh sb="0" eb="2">
      <t>ミンエイ</t>
    </rPh>
    <rPh sb="3" eb="5">
      <t>シャクヤ</t>
    </rPh>
    <phoneticPr fontId="1"/>
  </si>
  <si>
    <t>給与住宅</t>
    <rPh sb="0" eb="2">
      <t>キュウヨ</t>
    </rPh>
    <rPh sb="2" eb="4">
      <t>ジュウタク</t>
    </rPh>
    <phoneticPr fontId="1"/>
  </si>
  <si>
    <t>間借り</t>
    <rPh sb="0" eb="1">
      <t>マ</t>
    </rPh>
    <rPh sb="1" eb="2">
      <t>カ</t>
    </rPh>
    <phoneticPr fontId="1"/>
  </si>
  <si>
    <t>住宅以外に住む一般世帯</t>
    <rPh sb="0" eb="2">
      <t>ジュウタク</t>
    </rPh>
    <rPh sb="2" eb="4">
      <t>イガイ</t>
    </rPh>
    <rPh sb="5" eb="6">
      <t>ス</t>
    </rPh>
    <rPh sb="7" eb="9">
      <t>イッパン</t>
    </rPh>
    <rPh sb="9" eb="11">
      <t>セタイ</t>
    </rPh>
    <phoneticPr fontId="1"/>
  </si>
  <si>
    <t>産業大分類</t>
  </si>
  <si>
    <t>Ａ</t>
  </si>
  <si>
    <t>Ｂ</t>
  </si>
  <si>
    <t>Ｃ</t>
  </si>
  <si>
    <t>Ｄ</t>
  </si>
  <si>
    <t>Ｅ</t>
  </si>
  <si>
    <t>Ｆ</t>
  </si>
  <si>
    <t>Ｇ</t>
  </si>
  <si>
    <t>Ｈ</t>
  </si>
  <si>
    <t>Ｉ</t>
  </si>
  <si>
    <t>Ｊ</t>
  </si>
  <si>
    <t>Ｋ</t>
  </si>
  <si>
    <t>Ｌ</t>
  </si>
  <si>
    <t>Ｍ</t>
  </si>
  <si>
    <t>Ｎ</t>
  </si>
  <si>
    <t>Ｏ</t>
  </si>
  <si>
    <t>Ｐ</t>
  </si>
  <si>
    <t>Ｑ</t>
  </si>
  <si>
    <t>Ｒ</t>
  </si>
  <si>
    <t>Ｓ</t>
  </si>
  <si>
    <t>Ｔ</t>
  </si>
  <si>
    <t>3-16　住居の種類・住宅所有の関係別一般世帯数、</t>
  </si>
  <si>
    <t>一般世帯人員、１世帯当たり人員</t>
  </si>
  <si>
    <t>3-13　１５歳以上就業者、通学者の流入、流出状況</t>
  </si>
  <si>
    <t>区　分</t>
    <rPh sb="0" eb="1">
      <t>ク</t>
    </rPh>
    <rPh sb="2" eb="3">
      <t>ブン</t>
    </rPh>
    <phoneticPr fontId="1"/>
  </si>
  <si>
    <t>当市で就業・通学する者</t>
    <rPh sb="0" eb="2">
      <t>トウシ</t>
    </rPh>
    <rPh sb="3" eb="5">
      <t>シュウギョウ</t>
    </rPh>
    <rPh sb="6" eb="8">
      <t>ツウガク</t>
    </rPh>
    <rPh sb="10" eb="11">
      <t>モノ</t>
    </rPh>
    <phoneticPr fontId="1"/>
  </si>
  <si>
    <t>当市に常住する就業者及び通学者</t>
    <rPh sb="0" eb="2">
      <t>トウシ</t>
    </rPh>
    <rPh sb="3" eb="5">
      <t>ジョウジュウ</t>
    </rPh>
    <rPh sb="7" eb="10">
      <t>シュウギョウシャ</t>
    </rPh>
    <rPh sb="10" eb="11">
      <t>オヨ</t>
    </rPh>
    <rPh sb="12" eb="15">
      <t>ツウガクシャ</t>
    </rPh>
    <phoneticPr fontId="1"/>
  </si>
  <si>
    <t>当市に常住
する者</t>
    <rPh sb="0" eb="2">
      <t>トウシ</t>
    </rPh>
    <rPh sb="3" eb="5">
      <t>ジョウジュウ</t>
    </rPh>
    <rPh sb="8" eb="9">
      <t>モノ</t>
    </rPh>
    <phoneticPr fontId="1"/>
  </si>
  <si>
    <t>他市区町村に
常住する者</t>
    <rPh sb="0" eb="2">
      <t>タシ</t>
    </rPh>
    <rPh sb="2" eb="3">
      <t>ク</t>
    </rPh>
    <rPh sb="3" eb="4">
      <t>チョウ</t>
    </rPh>
    <rPh sb="4" eb="5">
      <t>ムラ</t>
    </rPh>
    <rPh sb="7" eb="9">
      <t>ジョウジュウ</t>
    </rPh>
    <rPh sb="11" eb="12">
      <t>モノ</t>
    </rPh>
    <phoneticPr fontId="1"/>
  </si>
  <si>
    <t>うち他市区町村で
就業・通学する者</t>
    <rPh sb="2" eb="4">
      <t>タシ</t>
    </rPh>
    <rPh sb="4" eb="5">
      <t>ク</t>
    </rPh>
    <rPh sb="5" eb="7">
      <t>チョウソン</t>
    </rPh>
    <rPh sb="9" eb="11">
      <t>シュウギョウ</t>
    </rPh>
    <rPh sb="12" eb="14">
      <t>ツウガク</t>
    </rPh>
    <rPh sb="16" eb="17">
      <t>モノ</t>
    </rPh>
    <phoneticPr fontId="1"/>
  </si>
  <si>
    <t>就業者</t>
    <rPh sb="0" eb="3">
      <t>シュウギョウシャ</t>
    </rPh>
    <phoneticPr fontId="1"/>
  </si>
  <si>
    <t>通学者</t>
    <rPh sb="0" eb="3">
      <t>ツウガクシャ</t>
    </rPh>
    <phoneticPr fontId="1"/>
  </si>
  <si>
    <t>注）総数は従業地・通学地「不詳」で、当地に常住している者を含む　</t>
    <phoneticPr fontId="1"/>
  </si>
  <si>
    <t>3-14　１５歳以上就業者、通学者の流入、流出状況内訳</t>
    <rPh sb="7" eb="10">
      <t>サイイジョウ</t>
    </rPh>
    <rPh sb="10" eb="13">
      <t>シュウギョウシャ</t>
    </rPh>
    <rPh sb="14" eb="17">
      <t>ツウガクシャ</t>
    </rPh>
    <rPh sb="18" eb="20">
      <t>リュウニュウ</t>
    </rPh>
    <rPh sb="21" eb="23">
      <t>リュウシュツ</t>
    </rPh>
    <rPh sb="23" eb="25">
      <t>ジョウキョウ</t>
    </rPh>
    <rPh sb="25" eb="27">
      <t>ウチワケ</t>
    </rPh>
    <phoneticPr fontId="1"/>
  </si>
  <si>
    <t>流　　入　　人　　口</t>
    <rPh sb="0" eb="1">
      <t>リュウ</t>
    </rPh>
    <rPh sb="3" eb="4">
      <t>イリ</t>
    </rPh>
    <rPh sb="6" eb="7">
      <t>ジン</t>
    </rPh>
    <rPh sb="9" eb="10">
      <t>クチ</t>
    </rPh>
    <phoneticPr fontId="1"/>
  </si>
  <si>
    <t>流　　出　　人　　口</t>
    <rPh sb="0" eb="1">
      <t>リュウ</t>
    </rPh>
    <rPh sb="3" eb="4">
      <t>デ</t>
    </rPh>
    <rPh sb="6" eb="7">
      <t>ジン</t>
    </rPh>
    <rPh sb="9" eb="10">
      <t>クチ</t>
    </rPh>
    <phoneticPr fontId="1"/>
  </si>
  <si>
    <t>地　　域</t>
    <rPh sb="0" eb="1">
      <t>チ</t>
    </rPh>
    <rPh sb="3" eb="4">
      <t>イキ</t>
    </rPh>
    <phoneticPr fontId="1"/>
  </si>
  <si>
    <t>千葉県</t>
    <rPh sb="0" eb="3">
      <t>チバケン</t>
    </rPh>
    <phoneticPr fontId="1"/>
  </si>
  <si>
    <t>旭市</t>
    <rPh sb="0" eb="1">
      <t>アサヒ</t>
    </rPh>
    <rPh sb="1" eb="2">
      <t>シ</t>
    </rPh>
    <phoneticPr fontId="1"/>
  </si>
  <si>
    <t>香取市</t>
    <rPh sb="0" eb="3">
      <t>カトリシ</t>
    </rPh>
    <phoneticPr fontId="1"/>
  </si>
  <si>
    <t>東庄町</t>
    <rPh sb="0" eb="3">
      <t>トウノショウマチ</t>
    </rPh>
    <phoneticPr fontId="1"/>
  </si>
  <si>
    <t>匝瑳市</t>
    <rPh sb="0" eb="3">
      <t>ソウサシ</t>
    </rPh>
    <phoneticPr fontId="1"/>
  </si>
  <si>
    <t>成田市</t>
    <rPh sb="0" eb="3">
      <t>ナリタシ</t>
    </rPh>
    <phoneticPr fontId="1"/>
  </si>
  <si>
    <t>その他</t>
    <rPh sb="2" eb="3">
      <t>タ</t>
    </rPh>
    <phoneticPr fontId="1"/>
  </si>
  <si>
    <t>茨城県</t>
    <rPh sb="0" eb="3">
      <t>イバラキケン</t>
    </rPh>
    <phoneticPr fontId="1"/>
  </si>
  <si>
    <t>鹿嶋市</t>
    <rPh sb="0" eb="2">
      <t>カシマ</t>
    </rPh>
    <rPh sb="2" eb="3">
      <t>シ</t>
    </rPh>
    <phoneticPr fontId="1"/>
  </si>
  <si>
    <t>潮来市</t>
    <rPh sb="0" eb="2">
      <t>イタコ</t>
    </rPh>
    <rPh sb="2" eb="3">
      <t>シ</t>
    </rPh>
    <phoneticPr fontId="1"/>
  </si>
  <si>
    <t>稲敷市</t>
    <rPh sb="0" eb="2">
      <t>イナシキ</t>
    </rPh>
    <rPh sb="2" eb="3">
      <t>シ</t>
    </rPh>
    <phoneticPr fontId="1"/>
  </si>
  <si>
    <t>神栖市</t>
    <rPh sb="0" eb="2">
      <t>カミス</t>
    </rPh>
    <rPh sb="2" eb="3">
      <t>シ</t>
    </rPh>
    <phoneticPr fontId="1"/>
  </si>
  <si>
    <t>東京都</t>
    <rPh sb="0" eb="3">
      <t>トウキョウト</t>
    </rPh>
    <phoneticPr fontId="1"/>
  </si>
  <si>
    <t>特別区部</t>
    <rPh sb="0" eb="3">
      <t>トクベツク</t>
    </rPh>
    <rPh sb="3" eb="4">
      <t>ブ</t>
    </rPh>
    <phoneticPr fontId="1"/>
  </si>
  <si>
    <t>埼玉県</t>
    <rPh sb="0" eb="2">
      <t>サイタマ</t>
    </rPh>
    <rPh sb="2" eb="3">
      <t>ケン</t>
    </rPh>
    <phoneticPr fontId="1"/>
  </si>
  <si>
    <t>神奈川県</t>
    <rPh sb="0" eb="3">
      <t>カナガワ</t>
    </rPh>
    <rPh sb="3" eb="4">
      <t>ケン</t>
    </rPh>
    <phoneticPr fontId="1"/>
  </si>
  <si>
    <t>その他の県</t>
    <rPh sb="2" eb="3">
      <t>ホカ</t>
    </rPh>
    <rPh sb="4" eb="5">
      <t>ケン</t>
    </rPh>
    <phoneticPr fontId="1"/>
  </si>
  <si>
    <t>3-17　世帯の種類、世帯人員別世帯数及び世帯人員</t>
  </si>
  <si>
    <t>総　　　　　数　</t>
    <rPh sb="0" eb="1">
      <t>フサ</t>
    </rPh>
    <rPh sb="6" eb="7">
      <t>カズ</t>
    </rPh>
    <phoneticPr fontId="1"/>
  </si>
  <si>
    <t>一　　　般　　　世　　　帯　</t>
    <rPh sb="0" eb="1">
      <t>イチ</t>
    </rPh>
    <rPh sb="4" eb="5">
      <t>ハン</t>
    </rPh>
    <rPh sb="8" eb="9">
      <t>ヨ</t>
    </rPh>
    <rPh sb="12" eb="13">
      <t>オビ</t>
    </rPh>
    <phoneticPr fontId="1"/>
  </si>
  <si>
    <t>世　　　　帯　　　　数</t>
    <rPh sb="0" eb="1">
      <t>ヨ</t>
    </rPh>
    <rPh sb="5" eb="6">
      <t>オビ</t>
    </rPh>
    <rPh sb="10" eb="11">
      <t>カズ</t>
    </rPh>
    <phoneticPr fontId="1"/>
  </si>
  <si>
    <t>1　人</t>
    <rPh sb="2" eb="3">
      <t>ヒト</t>
    </rPh>
    <phoneticPr fontId="1"/>
  </si>
  <si>
    <t>2　人</t>
    <rPh sb="2" eb="3">
      <t>ヒト</t>
    </rPh>
    <phoneticPr fontId="1"/>
  </si>
  <si>
    <t>3　人</t>
    <rPh sb="2" eb="3">
      <t>ヒト</t>
    </rPh>
    <phoneticPr fontId="1"/>
  </si>
  <si>
    <t>4　人</t>
    <rPh sb="2" eb="3">
      <t>ヒト</t>
    </rPh>
    <phoneticPr fontId="1"/>
  </si>
  <si>
    <t>５人</t>
    <rPh sb="1" eb="2">
      <t>ニン</t>
    </rPh>
    <phoneticPr fontId="1"/>
  </si>
  <si>
    <t>６人</t>
    <rPh sb="1" eb="2">
      <t>ニン</t>
    </rPh>
    <phoneticPr fontId="1"/>
  </si>
  <si>
    <t>一　　般　　世　　帯(つづき)　</t>
    <rPh sb="0" eb="1">
      <t>イチ</t>
    </rPh>
    <rPh sb="3" eb="4">
      <t>ハン</t>
    </rPh>
    <rPh sb="6" eb="7">
      <t>ヨ</t>
    </rPh>
    <rPh sb="9" eb="10">
      <t>オビ</t>
    </rPh>
    <phoneticPr fontId="1"/>
  </si>
  <si>
    <t>施 設 等 の 世 帯</t>
    <rPh sb="0" eb="1">
      <t>シ</t>
    </rPh>
    <rPh sb="2" eb="3">
      <t>セツ</t>
    </rPh>
    <rPh sb="4" eb="5">
      <t>トウ</t>
    </rPh>
    <rPh sb="8" eb="9">
      <t>ヨ</t>
    </rPh>
    <rPh sb="10" eb="11">
      <t>オビ</t>
    </rPh>
    <phoneticPr fontId="1"/>
  </si>
  <si>
    <t>世帯数(つづき)</t>
    <rPh sb="0" eb="1">
      <t>ヨ</t>
    </rPh>
    <rPh sb="1" eb="2">
      <t>オビ</t>
    </rPh>
    <rPh sb="2" eb="3">
      <t>カズ</t>
    </rPh>
    <phoneticPr fontId="1"/>
  </si>
  <si>
    <t>１世帯当
たり人員</t>
    <rPh sb="1" eb="2">
      <t>ヨ</t>
    </rPh>
    <rPh sb="2" eb="3">
      <t>オビ</t>
    </rPh>
    <rPh sb="3" eb="4">
      <t>ア</t>
    </rPh>
    <rPh sb="7" eb="8">
      <t>ジン</t>
    </rPh>
    <rPh sb="8" eb="9">
      <t>イン</t>
    </rPh>
    <phoneticPr fontId="1"/>
  </si>
  <si>
    <t>７人</t>
  </si>
  <si>
    <t>８人</t>
  </si>
  <si>
    <t>９人</t>
  </si>
  <si>
    <t>１０人以上</t>
  </si>
  <si>
    <t>注）総数には不詳を含む</t>
    <rPh sb="0" eb="1">
      <t>チュウ</t>
    </rPh>
    <rPh sb="2" eb="4">
      <t>ソウスウ</t>
    </rPh>
    <rPh sb="6" eb="8">
      <t>フショウ</t>
    </rPh>
    <rPh sb="9" eb="10">
      <t>フク</t>
    </rPh>
    <phoneticPr fontId="1"/>
  </si>
  <si>
    <t>3-18　経済構成別一般世帯数</t>
    <rPh sb="5" eb="7">
      <t>ケイザイ</t>
    </rPh>
    <rPh sb="7" eb="9">
      <t>コウセイ</t>
    </rPh>
    <rPh sb="9" eb="10">
      <t>ベツ</t>
    </rPh>
    <rPh sb="10" eb="12">
      <t>イッパン</t>
    </rPh>
    <rPh sb="12" eb="14">
      <t>セタイ</t>
    </rPh>
    <rPh sb="14" eb="15">
      <t>スウ</t>
    </rPh>
    <phoneticPr fontId="1"/>
  </si>
  <si>
    <t>一般世帯数</t>
    <rPh sb="0" eb="2">
      <t>イッパン</t>
    </rPh>
    <rPh sb="2" eb="5">
      <t>セタイスウ</t>
    </rPh>
    <phoneticPr fontId="1"/>
  </si>
  <si>
    <t>農林漁業
就業者世帯</t>
    <rPh sb="0" eb="2">
      <t>ノウリン</t>
    </rPh>
    <rPh sb="2" eb="4">
      <t>ギョギョウ</t>
    </rPh>
    <rPh sb="5" eb="7">
      <t>シュウギョウ</t>
    </rPh>
    <rPh sb="7" eb="8">
      <t>シャ</t>
    </rPh>
    <rPh sb="8" eb="10">
      <t>セタイ</t>
    </rPh>
    <phoneticPr fontId="1"/>
  </si>
  <si>
    <t>農林漁業・非　　農林漁業就業　　者混合世帯</t>
    <rPh sb="0" eb="2">
      <t>ノウリン</t>
    </rPh>
    <rPh sb="2" eb="4">
      <t>ギョギョウ</t>
    </rPh>
    <rPh sb="5" eb="6">
      <t>ヒ</t>
    </rPh>
    <rPh sb="8" eb="9">
      <t>ノウ</t>
    </rPh>
    <rPh sb="9" eb="10">
      <t>ハヤシ</t>
    </rPh>
    <rPh sb="10" eb="12">
      <t>ギョギョウ</t>
    </rPh>
    <rPh sb="12" eb="14">
      <t>シュウギョウ</t>
    </rPh>
    <rPh sb="16" eb="17">
      <t>シャ</t>
    </rPh>
    <rPh sb="17" eb="18">
      <t>コン</t>
    </rPh>
    <rPh sb="18" eb="19">
      <t>ゴウ</t>
    </rPh>
    <rPh sb="19" eb="21">
      <t>セタイ</t>
    </rPh>
    <phoneticPr fontId="1"/>
  </si>
  <si>
    <t>非農林漁業
就業者世帯</t>
    <rPh sb="0" eb="1">
      <t>ヒ</t>
    </rPh>
    <rPh sb="1" eb="3">
      <t>ノウリン</t>
    </rPh>
    <rPh sb="3" eb="5">
      <t>ギョギョウ</t>
    </rPh>
    <rPh sb="6" eb="9">
      <t>シュウギョウシャ</t>
    </rPh>
    <rPh sb="9" eb="11">
      <t>セタイ</t>
    </rPh>
    <phoneticPr fontId="1"/>
  </si>
  <si>
    <t>非就業者世帯</t>
    <rPh sb="0" eb="1">
      <t>ヒ</t>
    </rPh>
    <rPh sb="1" eb="3">
      <t>シュウギョウ</t>
    </rPh>
    <rPh sb="3" eb="4">
      <t>シャ</t>
    </rPh>
    <rPh sb="4" eb="6">
      <t>セタイ</t>
    </rPh>
    <phoneticPr fontId="1"/>
  </si>
  <si>
    <t>分類不能の
世帯</t>
    <rPh sb="0" eb="2">
      <t>ブンルイ</t>
    </rPh>
    <rPh sb="2" eb="4">
      <t>フノウ</t>
    </rPh>
    <rPh sb="6" eb="8">
      <t>セタイ</t>
    </rPh>
    <phoneticPr fontId="1"/>
  </si>
  <si>
    <t>3-19　人口集中地区人口、面積及び人口密度</t>
  </si>
  <si>
    <t>総人口に対す　　　　　　　　　る人口の割合</t>
    <rPh sb="0" eb="3">
      <t>ソウジンコウ</t>
    </rPh>
    <rPh sb="4" eb="5">
      <t>タイ</t>
    </rPh>
    <rPh sb="16" eb="18">
      <t>ジンコウ</t>
    </rPh>
    <rPh sb="19" eb="21">
      <t>ワリアイ</t>
    </rPh>
    <phoneticPr fontId="1"/>
  </si>
  <si>
    <t>面　　積</t>
    <rPh sb="0" eb="1">
      <t>メン</t>
    </rPh>
    <rPh sb="3" eb="4">
      <t>セキ</t>
    </rPh>
    <phoneticPr fontId="1"/>
  </si>
  <si>
    <t>総面積に対する面積の割合</t>
    <rPh sb="0" eb="3">
      <t>ソウメンセキ</t>
    </rPh>
    <rPh sb="4" eb="5">
      <t>タイ</t>
    </rPh>
    <rPh sb="7" eb="9">
      <t>メンセキ</t>
    </rPh>
    <rPh sb="10" eb="12">
      <t>ワリアイ</t>
    </rPh>
    <phoneticPr fontId="1"/>
  </si>
  <si>
    <t>人　口　密　度
（１ｋ㎡当たり）</t>
    <rPh sb="0" eb="1">
      <t>ヒト</t>
    </rPh>
    <rPh sb="2" eb="3">
      <t>クチ</t>
    </rPh>
    <rPh sb="4" eb="5">
      <t>ミツ</t>
    </rPh>
    <rPh sb="6" eb="7">
      <t>ド</t>
    </rPh>
    <rPh sb="12" eb="13">
      <t>ア</t>
    </rPh>
    <phoneticPr fontId="1"/>
  </si>
  <si>
    <t>％</t>
    <phoneticPr fontId="1"/>
  </si>
  <si>
    <t>ｋ㎡</t>
    <phoneticPr fontId="1"/>
  </si>
  <si>
    <t>3-20　人　口　動　態</t>
    <rPh sb="5" eb="6">
      <t>ジン</t>
    </rPh>
    <rPh sb="7" eb="8">
      <t>クチ</t>
    </rPh>
    <rPh sb="9" eb="10">
      <t>ドウ</t>
    </rPh>
    <rPh sb="11" eb="12">
      <t>タイ</t>
    </rPh>
    <phoneticPr fontId="1"/>
  </si>
  <si>
    <t>出　　　生　　　数</t>
    <rPh sb="0" eb="1">
      <t>デ</t>
    </rPh>
    <rPh sb="4" eb="5">
      <t>ショウ</t>
    </rPh>
    <rPh sb="8" eb="9">
      <t>スウ</t>
    </rPh>
    <phoneticPr fontId="1"/>
  </si>
  <si>
    <t>死　　　亡　　　数</t>
    <rPh sb="0" eb="1">
      <t>シ</t>
    </rPh>
    <rPh sb="4" eb="5">
      <t>ボウ</t>
    </rPh>
    <rPh sb="8" eb="9">
      <t>カズ</t>
    </rPh>
    <phoneticPr fontId="1"/>
  </si>
  <si>
    <t>うち2,500ｇ未満</t>
    <rPh sb="8" eb="10">
      <t>ミマン</t>
    </rPh>
    <phoneticPr fontId="1"/>
  </si>
  <si>
    <t>うち乳児死亡数</t>
    <rPh sb="2" eb="4">
      <t>ニュウジ</t>
    </rPh>
    <rPh sb="4" eb="7">
      <t>シボウスウ</t>
    </rPh>
    <phoneticPr fontId="1"/>
  </si>
  <si>
    <t>うち新生児死亡数</t>
    <rPh sb="2" eb="5">
      <t>シンセイジ</t>
    </rPh>
    <rPh sb="5" eb="8">
      <t>シボウスウ</t>
    </rPh>
    <phoneticPr fontId="1"/>
  </si>
  <si>
    <t>婚姻件数</t>
    <rPh sb="0" eb="1">
      <t>コン</t>
    </rPh>
    <rPh sb="1" eb="2">
      <t>イン</t>
    </rPh>
    <rPh sb="2" eb="4">
      <t>ケンスウ</t>
    </rPh>
    <phoneticPr fontId="1"/>
  </si>
  <si>
    <t>離婚件数</t>
    <rPh sb="0" eb="1">
      <t>ハナレ</t>
    </rPh>
    <rPh sb="1" eb="2">
      <t>コン</t>
    </rPh>
    <rPh sb="2" eb="4">
      <t>ケンスウ</t>
    </rPh>
    <phoneticPr fontId="1"/>
  </si>
  <si>
    <r>
      <t xml:space="preserve">出　生　率
</t>
    </r>
    <r>
      <rPr>
        <sz val="9"/>
        <rFont val="ＭＳ 明朝"/>
        <family val="1"/>
        <charset val="128"/>
      </rPr>
      <t>（人口千人につき）</t>
    </r>
    <rPh sb="0" eb="1">
      <t>デ</t>
    </rPh>
    <rPh sb="2" eb="3">
      <t>ショウ</t>
    </rPh>
    <rPh sb="4" eb="5">
      <t>リツ</t>
    </rPh>
    <rPh sb="8" eb="10">
      <t>ジンコウ</t>
    </rPh>
    <rPh sb="10" eb="12">
      <t>センニン</t>
    </rPh>
    <phoneticPr fontId="1"/>
  </si>
  <si>
    <r>
      <t xml:space="preserve">死　亡　率
</t>
    </r>
    <r>
      <rPr>
        <sz val="9"/>
        <rFont val="ＭＳ 明朝"/>
        <family val="1"/>
        <charset val="128"/>
      </rPr>
      <t>（人口千人につき）</t>
    </r>
    <rPh sb="0" eb="1">
      <t>シ</t>
    </rPh>
    <rPh sb="2" eb="3">
      <t>ボウ</t>
    </rPh>
    <rPh sb="4" eb="5">
      <t>リツ</t>
    </rPh>
    <rPh sb="8" eb="10">
      <t>ジンコウ</t>
    </rPh>
    <rPh sb="10" eb="12">
      <t>センニン</t>
    </rPh>
    <phoneticPr fontId="1"/>
  </si>
  <si>
    <r>
      <t xml:space="preserve">婚　姻　率
</t>
    </r>
    <r>
      <rPr>
        <sz val="9"/>
        <rFont val="ＭＳ 明朝"/>
        <family val="1"/>
        <charset val="128"/>
      </rPr>
      <t>（人口千人につき）</t>
    </r>
    <rPh sb="0" eb="1">
      <t>コン</t>
    </rPh>
    <rPh sb="2" eb="3">
      <t>イン</t>
    </rPh>
    <rPh sb="4" eb="5">
      <t>リツ</t>
    </rPh>
    <rPh sb="8" eb="10">
      <t>ジンコウ</t>
    </rPh>
    <rPh sb="10" eb="12">
      <t>センニン</t>
    </rPh>
    <phoneticPr fontId="1"/>
  </si>
  <si>
    <r>
      <t xml:space="preserve">離　婚　率
</t>
    </r>
    <r>
      <rPr>
        <sz val="9"/>
        <rFont val="ＭＳ 明朝"/>
        <family val="1"/>
        <charset val="128"/>
      </rPr>
      <t>（人口千人につき）</t>
    </r>
    <rPh sb="0" eb="1">
      <t>ハナレ</t>
    </rPh>
    <rPh sb="2" eb="3">
      <t>コン</t>
    </rPh>
    <rPh sb="4" eb="5">
      <t>リツ</t>
    </rPh>
    <rPh sb="8" eb="10">
      <t>ジンコウ</t>
    </rPh>
    <rPh sb="10" eb="12">
      <t>センニン</t>
    </rPh>
    <phoneticPr fontId="1"/>
  </si>
  <si>
    <t>注）比率計算に用いた人口</t>
    <rPh sb="0" eb="1">
      <t>チュウ</t>
    </rPh>
    <rPh sb="2" eb="4">
      <t>ヒリツ</t>
    </rPh>
    <rPh sb="4" eb="6">
      <t>ケイサン</t>
    </rPh>
    <rPh sb="7" eb="8">
      <t>モチ</t>
    </rPh>
    <rPh sb="10" eb="12">
      <t>ジンコウ</t>
    </rPh>
    <phoneticPr fontId="1"/>
  </si>
  <si>
    <t>資料 千葉県「衛生統計年報」</t>
    <rPh sb="0" eb="2">
      <t>シリョウ</t>
    </rPh>
    <rPh sb="3" eb="6">
      <t>チバケン</t>
    </rPh>
    <rPh sb="7" eb="9">
      <t>エイセイ</t>
    </rPh>
    <rPh sb="9" eb="11">
      <t>トウケイ</t>
    </rPh>
    <rPh sb="11" eb="13">
      <t>ネンポウ</t>
    </rPh>
    <phoneticPr fontId="1"/>
  </si>
  <si>
    <t>令和</t>
    <rPh sb="0" eb="1">
      <t>レイ</t>
    </rPh>
    <rPh sb="1" eb="2">
      <t>ワ</t>
    </rPh>
    <phoneticPr fontId="1"/>
  </si>
  <si>
    <t>元</t>
    <rPh sb="0" eb="1">
      <t>ガン</t>
    </rPh>
    <phoneticPr fontId="1"/>
  </si>
  <si>
    <t>令 和</t>
    <rPh sb="0" eb="1">
      <t>レイ</t>
    </rPh>
    <rPh sb="2" eb="3">
      <t>ワ</t>
    </rPh>
    <phoneticPr fontId="1"/>
  </si>
  <si>
    <t>うち15～24歳</t>
    <rPh sb="7" eb="8">
      <t>サイ</t>
    </rPh>
    <phoneticPr fontId="1"/>
  </si>
  <si>
    <t>令和</t>
    <rPh sb="0" eb="2">
      <t>レイワ</t>
    </rPh>
    <phoneticPr fontId="1"/>
  </si>
  <si>
    <t>令和</t>
    <rPh sb="0" eb="2">
      <t>レイワ</t>
    </rPh>
    <phoneticPr fontId="1"/>
  </si>
  <si>
    <t>令　和　３　年</t>
    <rPh sb="0" eb="1">
      <t>レイ</t>
    </rPh>
    <rPh sb="2" eb="3">
      <t>ワ</t>
    </rPh>
    <phoneticPr fontId="1"/>
  </si>
  <si>
    <t>令和</t>
    <rPh sb="0" eb="2">
      <t>レイワ</t>
    </rPh>
    <phoneticPr fontId="1"/>
  </si>
  <si>
    <t>年</t>
    <rPh sb="0" eb="1">
      <t>ネン</t>
    </rPh>
    <phoneticPr fontId="1"/>
  </si>
  <si>
    <t>外川町１丁目</t>
  </si>
  <si>
    <t>外川町２丁目</t>
  </si>
  <si>
    <t>外川町３丁目</t>
  </si>
  <si>
    <t>外川町４丁目</t>
  </si>
  <si>
    <t>外川町５丁目</t>
  </si>
  <si>
    <t>外川台町</t>
  </si>
  <si>
    <t>長崎町</t>
  </si>
  <si>
    <t>犬吠埼</t>
  </si>
  <si>
    <t>君ケ浜</t>
  </si>
  <si>
    <t>犬若</t>
  </si>
  <si>
    <t>潮見町</t>
  </si>
  <si>
    <t>高神東町</t>
  </si>
  <si>
    <t>高神西町</t>
  </si>
  <si>
    <t>天王台</t>
  </si>
  <si>
    <t>高神原町</t>
  </si>
  <si>
    <t>小畑町</t>
  </si>
  <si>
    <t>小畑新町</t>
  </si>
  <si>
    <t>名洗町</t>
  </si>
  <si>
    <t>川口町１丁目</t>
  </si>
  <si>
    <t>川口町２丁目</t>
  </si>
  <si>
    <t>植松町</t>
  </si>
  <si>
    <t>明神町１丁目</t>
  </si>
  <si>
    <t>明神町２丁目</t>
  </si>
  <si>
    <t>笠上町</t>
  </si>
  <si>
    <t>黒生町</t>
  </si>
  <si>
    <t>海鹿島町</t>
  </si>
  <si>
    <t>榊町</t>
  </si>
  <si>
    <t>愛宕町</t>
  </si>
  <si>
    <t>粟島町</t>
  </si>
  <si>
    <t>清水町</t>
  </si>
  <si>
    <t>幸町１丁目</t>
  </si>
  <si>
    <t>幸町２丁目</t>
  </si>
  <si>
    <t>弥生町１丁目</t>
  </si>
  <si>
    <t>弥生町２丁目</t>
  </si>
  <si>
    <t>本町</t>
  </si>
  <si>
    <t>仲町</t>
  </si>
  <si>
    <t>通町</t>
  </si>
  <si>
    <t>橋本町</t>
  </si>
  <si>
    <t>内浜町</t>
  </si>
  <si>
    <t>港町</t>
  </si>
  <si>
    <t>竹町</t>
  </si>
  <si>
    <t>和田町</t>
  </si>
  <si>
    <t>田中町</t>
  </si>
  <si>
    <t>新地町</t>
  </si>
  <si>
    <t>浜町</t>
  </si>
  <si>
    <t>後飯町</t>
  </si>
  <si>
    <t>飯沼町</t>
  </si>
  <si>
    <t>東町</t>
  </si>
  <si>
    <t>馬場町</t>
  </si>
  <si>
    <t>南町</t>
  </si>
  <si>
    <t>陣屋町</t>
  </si>
  <si>
    <t>前宿町</t>
  </si>
  <si>
    <t>新生町１丁目</t>
  </si>
  <si>
    <t>新生町２丁目</t>
  </si>
  <si>
    <t>中央町</t>
  </si>
  <si>
    <t>末広町</t>
  </si>
  <si>
    <t>双葉町</t>
  </si>
  <si>
    <t>妙見町</t>
  </si>
  <si>
    <t>台町</t>
  </si>
  <si>
    <t>東芝町</t>
  </si>
  <si>
    <t>西芝町</t>
  </si>
  <si>
    <t>栄町１丁目</t>
  </si>
  <si>
    <t>栄町２丁目</t>
  </si>
  <si>
    <t>栄町３丁目</t>
  </si>
  <si>
    <t>栄町４丁目</t>
  </si>
  <si>
    <t>若宮町</t>
  </si>
  <si>
    <t>大橋町</t>
  </si>
  <si>
    <t>三軒町</t>
  </si>
  <si>
    <t>唐子町</t>
  </si>
  <si>
    <t>今宮町</t>
  </si>
  <si>
    <t>清川町１丁目</t>
  </si>
  <si>
    <t>清川町２丁目</t>
  </si>
  <si>
    <t>清川町３丁目</t>
  </si>
  <si>
    <t>清川町４丁目</t>
  </si>
  <si>
    <t>八幡町</t>
  </si>
  <si>
    <t>東小川町</t>
  </si>
  <si>
    <t>西小川町</t>
  </si>
  <si>
    <t>南小川町</t>
  </si>
  <si>
    <t>北小川町</t>
  </si>
  <si>
    <t>春日町</t>
  </si>
  <si>
    <t>春日台町</t>
  </si>
  <si>
    <t>上野町</t>
  </si>
  <si>
    <t>三崎町１丁目</t>
  </si>
  <si>
    <t>三崎町２丁目</t>
  </si>
  <si>
    <t>三崎町３丁目</t>
  </si>
  <si>
    <t>松本町１丁目</t>
  </si>
  <si>
    <t>松本町２丁目</t>
  </si>
  <si>
    <t>松本町３丁目</t>
  </si>
  <si>
    <t>松本町４丁目</t>
  </si>
  <si>
    <t>松本町５丁目</t>
  </si>
  <si>
    <t>松本町６丁目</t>
  </si>
  <si>
    <t>本城町２丁目</t>
  </si>
  <si>
    <t>本城町３丁目</t>
  </si>
  <si>
    <t>本城町４丁目</t>
  </si>
  <si>
    <t>本城町５丁目</t>
  </si>
  <si>
    <t>本城町６丁目</t>
  </si>
  <si>
    <t>長塚町２丁目</t>
  </si>
  <si>
    <t>長塚町３丁目</t>
  </si>
  <si>
    <t>長塚町４丁目</t>
  </si>
  <si>
    <t>長塚町５丁目</t>
  </si>
  <si>
    <t>長塚町６丁目</t>
  </si>
  <si>
    <t>長塚町７丁目</t>
  </si>
  <si>
    <t>松岸町２丁目</t>
  </si>
  <si>
    <t>松岸町３丁目</t>
  </si>
  <si>
    <t>松岸町４丁目</t>
  </si>
  <si>
    <t>垣根町２丁目</t>
  </si>
  <si>
    <t>見晴台</t>
  </si>
  <si>
    <t>柴崎町２丁目</t>
  </si>
  <si>
    <t>柴崎町３丁目</t>
  </si>
  <si>
    <t>柴崎町４丁目</t>
  </si>
  <si>
    <t>柴崎町５丁目</t>
  </si>
  <si>
    <t>柴崎町６丁目</t>
  </si>
  <si>
    <t>柴崎町７丁目</t>
  </si>
  <si>
    <t>四日市場台</t>
  </si>
  <si>
    <t>三宅町２丁目</t>
  </si>
  <si>
    <t>三宅町３丁目</t>
  </si>
  <si>
    <t>高田町１丁目</t>
  </si>
  <si>
    <t>高田町２丁目</t>
  </si>
  <si>
    <t>高田町３丁目</t>
  </si>
  <si>
    <t>高田町４丁目</t>
  </si>
  <si>
    <t>高田町５丁目</t>
  </si>
  <si>
    <t>高田町６丁目</t>
  </si>
  <si>
    <t>高田町７丁目</t>
  </si>
  <si>
    <t>岡野台町２丁目</t>
  </si>
  <si>
    <t>岡野台町３丁目</t>
  </si>
  <si>
    <t>岡野台町４丁目</t>
  </si>
  <si>
    <t>中島町２丁目</t>
  </si>
  <si>
    <t>新町</t>
  </si>
  <si>
    <t>小船木町２丁目</t>
  </si>
  <si>
    <t>忍町</t>
  </si>
  <si>
    <t>豊里台１丁目</t>
  </si>
  <si>
    <t>豊里台２丁目</t>
  </si>
  <si>
    <t>豊里台３丁目</t>
  </si>
  <si>
    <t>八木町</t>
  </si>
  <si>
    <t>小浜町</t>
  </si>
  <si>
    <t>親田町</t>
  </si>
  <si>
    <t>常世田町</t>
  </si>
  <si>
    <t xml:space="preserve">ALL            </t>
  </si>
  <si>
    <t>日本人男</t>
    <rPh sb="0" eb="3">
      <t>ニホンジン</t>
    </rPh>
    <rPh sb="3" eb="4">
      <t>オトコ</t>
    </rPh>
    <phoneticPr fontId="1"/>
  </si>
  <si>
    <t>日本人女</t>
    <rPh sb="0" eb="3">
      <t>ニホンジン</t>
    </rPh>
    <rPh sb="3" eb="4">
      <t>オンナ</t>
    </rPh>
    <phoneticPr fontId="1"/>
  </si>
  <si>
    <t>日本人世帯</t>
    <rPh sb="0" eb="3">
      <t>ニホンジン</t>
    </rPh>
    <rPh sb="3" eb="5">
      <t>セタイ</t>
    </rPh>
    <phoneticPr fontId="1"/>
  </si>
  <si>
    <t>外国人男</t>
    <rPh sb="0" eb="2">
      <t>ガイコク</t>
    </rPh>
    <rPh sb="2" eb="3">
      <t>ジン</t>
    </rPh>
    <rPh sb="3" eb="4">
      <t>オトコ</t>
    </rPh>
    <phoneticPr fontId="1"/>
  </si>
  <si>
    <t>外国人女</t>
    <rPh sb="0" eb="2">
      <t>ガイコク</t>
    </rPh>
    <rPh sb="2" eb="3">
      <t>ジン</t>
    </rPh>
    <rPh sb="3" eb="4">
      <t>オンナ</t>
    </rPh>
    <phoneticPr fontId="1"/>
  </si>
  <si>
    <t>外国人世帯</t>
    <rPh sb="0" eb="2">
      <t>ガイコク</t>
    </rPh>
    <rPh sb="2" eb="3">
      <t>ジン</t>
    </rPh>
    <rPh sb="3" eb="5">
      <t>セタイ</t>
    </rPh>
    <phoneticPr fontId="1"/>
  </si>
  <si>
    <t>混合世帯</t>
    <rPh sb="0" eb="2">
      <t>コンゴウ</t>
    </rPh>
    <rPh sb="2" eb="4">
      <t>セタイ</t>
    </rPh>
    <phoneticPr fontId="1"/>
  </si>
  <si>
    <t>合計</t>
    <rPh sb="0" eb="2">
      <t>ゴウケイ</t>
    </rPh>
    <phoneticPr fontId="1"/>
  </si>
  <si>
    <t>銚 子 市 毎 月 常 住 人 口 調 査</t>
    <rPh sb="0" eb="1">
      <t>チョウ</t>
    </rPh>
    <rPh sb="2" eb="3">
      <t>コ</t>
    </rPh>
    <rPh sb="4" eb="5">
      <t>シ</t>
    </rPh>
    <rPh sb="6" eb="9">
      <t>マイツキ</t>
    </rPh>
    <rPh sb="10" eb="13">
      <t>ジョウジュウ</t>
    </rPh>
    <rPh sb="14" eb="17">
      <t>ジンコウ</t>
    </rPh>
    <rPh sb="18" eb="21">
      <t>チョウサ</t>
    </rPh>
    <phoneticPr fontId="20"/>
  </si>
  <si>
    <t>年　月</t>
    <rPh sb="0" eb="1">
      <t>ネン</t>
    </rPh>
    <rPh sb="2" eb="3">
      <t>ツキ</t>
    </rPh>
    <phoneticPr fontId="20"/>
  </si>
  <si>
    <t>自　　然　　増　　減</t>
    <rPh sb="0" eb="4">
      <t>シゼン</t>
    </rPh>
    <rPh sb="6" eb="10">
      <t>ゾウゲン</t>
    </rPh>
    <phoneticPr fontId="20"/>
  </si>
  <si>
    <t>自 然 増 減</t>
    <rPh sb="0" eb="3">
      <t>シゼン</t>
    </rPh>
    <rPh sb="4" eb="7">
      <t>ゾウゲン</t>
    </rPh>
    <phoneticPr fontId="20"/>
  </si>
  <si>
    <t>社　　会　　増　　減</t>
    <rPh sb="0" eb="4">
      <t>シャカイ</t>
    </rPh>
    <rPh sb="6" eb="10">
      <t>ゾウゲン</t>
    </rPh>
    <phoneticPr fontId="20"/>
  </si>
  <si>
    <t>社 会 増 減</t>
    <rPh sb="0" eb="3">
      <t>シャカイ</t>
    </rPh>
    <rPh sb="4" eb="7">
      <t>ゾウゲン</t>
    </rPh>
    <phoneticPr fontId="20"/>
  </si>
  <si>
    <t>月　間　差</t>
    <rPh sb="0" eb="3">
      <t>ゲッカン</t>
    </rPh>
    <rPh sb="4" eb="5">
      <t>サ</t>
    </rPh>
    <phoneticPr fontId="20"/>
  </si>
  <si>
    <t>月末人口</t>
    <rPh sb="0" eb="2">
      <t>ゲツマツ</t>
    </rPh>
    <rPh sb="2" eb="4">
      <t>ジンコウ</t>
    </rPh>
    <phoneticPr fontId="20"/>
  </si>
  <si>
    <t>月末世帯数</t>
    <rPh sb="0" eb="2">
      <t>ゲツマツ</t>
    </rPh>
    <rPh sb="2" eb="5">
      <t>セタイスウ</t>
    </rPh>
    <phoneticPr fontId="20"/>
  </si>
  <si>
    <t>出　　　生</t>
    <rPh sb="0" eb="5">
      <t>シュッセイ</t>
    </rPh>
    <phoneticPr fontId="20"/>
  </si>
  <si>
    <t>死　　　亡</t>
    <rPh sb="0" eb="5">
      <t>シボウ</t>
    </rPh>
    <phoneticPr fontId="20"/>
  </si>
  <si>
    <t>転　　　入</t>
    <rPh sb="0" eb="5">
      <t>テンニュウ</t>
    </rPh>
    <phoneticPr fontId="20"/>
  </si>
  <si>
    <t>転　　　出</t>
    <rPh sb="0" eb="5">
      <t>テンシュツ</t>
    </rPh>
    <phoneticPr fontId="20"/>
  </si>
  <si>
    <t>国勢調査による増減</t>
    <rPh sb="0" eb="2">
      <t>コクセイ</t>
    </rPh>
    <rPh sb="2" eb="4">
      <t>チョウサ</t>
    </rPh>
    <rPh sb="7" eb="9">
      <t>ゾウゲン</t>
    </rPh>
    <phoneticPr fontId="20"/>
  </si>
  <si>
    <t>総数</t>
    <rPh sb="0" eb="2">
      <t>ソウスウ</t>
    </rPh>
    <phoneticPr fontId="20"/>
  </si>
  <si>
    <t>男</t>
    <rPh sb="0" eb="1">
      <t>オトコ</t>
    </rPh>
    <phoneticPr fontId="20"/>
  </si>
  <si>
    <t>女</t>
    <rPh sb="0" eb="1">
      <t>オンナ</t>
    </rPh>
    <phoneticPr fontId="20"/>
  </si>
  <si>
    <t>世帯数</t>
    <rPh sb="0" eb="3">
      <t>セタイスウ</t>
    </rPh>
    <phoneticPr fontId="20"/>
  </si>
  <si>
    <t>人　数</t>
    <rPh sb="0" eb="3">
      <t>ニンズウ</t>
    </rPh>
    <phoneticPr fontId="20"/>
  </si>
  <si>
    <t>人　数</t>
    <rPh sb="0" eb="1">
      <t>ヒト</t>
    </rPh>
    <rPh sb="2" eb="3">
      <t>スウ</t>
    </rPh>
    <phoneticPr fontId="20"/>
  </si>
  <si>
    <t>令和2年10月1日現在の国勢調査人口及び世帯数（確定値）を基準とし集計し、これに毎月の住民基本台帳の移動状況を反映し集計したものです。（2022年1月）</t>
    <rPh sb="0" eb="2">
      <t>レイワ</t>
    </rPh>
    <rPh sb="24" eb="26">
      <t>カクテイ</t>
    </rPh>
    <rPh sb="33" eb="35">
      <t>シュウケイ</t>
    </rPh>
    <rPh sb="55" eb="57">
      <t>ハンエイ</t>
    </rPh>
    <rPh sb="72" eb="73">
      <t>ネン</t>
    </rPh>
    <rPh sb="74" eb="75">
      <t>ツキ</t>
    </rPh>
    <phoneticPr fontId="21"/>
  </si>
  <si>
    <t>平成</t>
    <rPh sb="0" eb="2">
      <t>ヘイセイ</t>
    </rPh>
    <phoneticPr fontId="1"/>
  </si>
  <si>
    <t>年</t>
    <rPh sb="0" eb="1">
      <t>ネン</t>
    </rPh>
    <phoneticPr fontId="1"/>
  </si>
  <si>
    <t>日本人</t>
    <rPh sb="0" eb="3">
      <t>ニホンジン</t>
    </rPh>
    <phoneticPr fontId="15"/>
  </si>
  <si>
    <t>外国人</t>
    <rPh sb="0" eb="2">
      <t>ガイコク</t>
    </rPh>
    <rPh sb="2" eb="3">
      <t>ジン</t>
    </rPh>
    <phoneticPr fontId="15"/>
  </si>
  <si>
    <t>計</t>
    <rPh sb="0" eb="1">
      <t>ケイ</t>
    </rPh>
    <phoneticPr fontId="15"/>
  </si>
  <si>
    <t>100歳
以上</t>
    <rPh sb="3" eb="4">
      <t>サイ</t>
    </rPh>
    <rPh sb="5" eb="7">
      <t>イジョウ</t>
    </rPh>
    <phoneticPr fontId="15"/>
  </si>
  <si>
    <t>合計</t>
    <rPh sb="0" eb="2">
      <t>ゴウケイ</t>
    </rPh>
    <phoneticPr fontId="15"/>
  </si>
  <si>
    <t>60歳
以上計</t>
    <rPh sb="2" eb="3">
      <t>サイ</t>
    </rPh>
    <rPh sb="4" eb="6">
      <t>イジョウ</t>
    </rPh>
    <rPh sb="6" eb="7">
      <t>ケイ</t>
    </rPh>
    <phoneticPr fontId="15"/>
  </si>
  <si>
    <t>65歳
以上計</t>
    <rPh sb="2" eb="3">
      <t>サイ</t>
    </rPh>
    <rPh sb="4" eb="6">
      <t>イジョウ</t>
    </rPh>
    <rPh sb="6" eb="7">
      <t>ケイ</t>
    </rPh>
    <phoneticPr fontId="15"/>
  </si>
  <si>
    <t>70歳
以上計</t>
    <rPh sb="2" eb="3">
      <t>サイ</t>
    </rPh>
    <rPh sb="4" eb="6">
      <t>イジョウ</t>
    </rPh>
    <rPh sb="6" eb="7">
      <t>ケイ</t>
    </rPh>
    <phoneticPr fontId="15"/>
  </si>
  <si>
    <t>75歳
以上計</t>
    <rPh sb="2" eb="3">
      <t>サイ</t>
    </rPh>
    <rPh sb="4" eb="6">
      <t>イジョウ</t>
    </rPh>
    <rPh sb="6" eb="7">
      <t>ケイ</t>
    </rPh>
    <phoneticPr fontId="15"/>
  </si>
  <si>
    <t>０～９</t>
    <phoneticPr fontId="15"/>
  </si>
  <si>
    <t>10～19</t>
    <phoneticPr fontId="15"/>
  </si>
  <si>
    <t>20～29</t>
    <phoneticPr fontId="15"/>
  </si>
  <si>
    <t>30～39</t>
    <phoneticPr fontId="15"/>
  </si>
  <si>
    <t>40～49</t>
    <phoneticPr fontId="15"/>
  </si>
  <si>
    <t>50～59</t>
    <phoneticPr fontId="15"/>
  </si>
  <si>
    <t>60～69</t>
    <phoneticPr fontId="15"/>
  </si>
  <si>
    <t>70～79</t>
    <phoneticPr fontId="15"/>
  </si>
  <si>
    <t>80～89</t>
    <phoneticPr fontId="15"/>
  </si>
  <si>
    <t>90～99</t>
    <phoneticPr fontId="15"/>
  </si>
  <si>
    <t>R2までは統計書に載せていない</t>
    <rPh sb="5" eb="8">
      <t>トウケイショ</t>
    </rPh>
    <rPh sb="9" eb="10">
      <t>ノ</t>
    </rPh>
    <phoneticPr fontId="1"/>
  </si>
  <si>
    <t>豊岡地区計</t>
  </si>
  <si>
    <t>　〃  ２丁目</t>
  </si>
  <si>
    <t>忍　町</t>
  </si>
  <si>
    <t xml:space="preserve">  　〃  ２丁目</t>
  </si>
  <si>
    <t>新　町</t>
  </si>
  <si>
    <t xml:space="preserve">  〃  ２丁目</t>
  </si>
  <si>
    <t>　  〃　３丁目</t>
  </si>
  <si>
    <t>　  〃　２丁目</t>
  </si>
  <si>
    <t>高田町６丁目</t>
    <phoneticPr fontId="1"/>
  </si>
  <si>
    <t>　　　７丁目</t>
    <phoneticPr fontId="1"/>
  </si>
  <si>
    <t>　〃  ３丁目</t>
  </si>
  <si>
    <t>本庁計</t>
  </si>
  <si>
    <t>　〃5,6,7丁目</t>
  </si>
  <si>
    <t>見晴台</t>
    <phoneticPr fontId="1"/>
  </si>
  <si>
    <t>令和</t>
    <rPh sb="0" eb="2">
      <t>レイワ</t>
    </rPh>
    <phoneticPr fontId="1"/>
  </si>
  <si>
    <t>年</t>
    <rPh sb="0" eb="1">
      <t>ネン</t>
    </rPh>
    <phoneticPr fontId="1"/>
  </si>
  <si>
    <t>月次処理　―　処理後ファイル　―　R0410_町丁字別人口及び世帯数</t>
    <rPh sb="0" eb="2">
      <t>ゲツジ</t>
    </rPh>
    <rPh sb="2" eb="4">
      <t>ショリ</t>
    </rPh>
    <rPh sb="7" eb="9">
      <t>ショリ</t>
    </rPh>
    <rPh sb="9" eb="10">
      <t>ゴ</t>
    </rPh>
    <phoneticPr fontId="1"/>
  </si>
  <si>
    <t>dataシートをコピー</t>
    <phoneticPr fontId="1"/>
  </si>
  <si>
    <t>柴崎町5.6.7丁目は表は一緒なので注意</t>
    <rPh sb="0" eb="3">
      <t>シバサキチョウ</t>
    </rPh>
    <rPh sb="8" eb="10">
      <t>チョウメ</t>
    </rPh>
    <rPh sb="11" eb="12">
      <t>ヒョウ</t>
    </rPh>
    <rPh sb="13" eb="15">
      <t>イッショ</t>
    </rPh>
    <rPh sb="18" eb="20">
      <t>チュウイ</t>
    </rPh>
    <phoneticPr fontId="1"/>
  </si>
  <si>
    <t>市民課データ</t>
    <rPh sb="0" eb="3">
      <t>シミンカ</t>
    </rPh>
    <phoneticPr fontId="1"/>
  </si>
  <si>
    <t>直接入力</t>
    <rPh sb="0" eb="4">
      <t>チョクセツニュウリョク</t>
    </rPh>
    <phoneticPr fontId="1"/>
  </si>
  <si>
    <t>令　和　４　年</t>
    <rPh sb="0" eb="1">
      <t>レイ</t>
    </rPh>
    <rPh sb="2" eb="3">
      <t>ワ</t>
    </rPh>
    <phoneticPr fontId="1"/>
  </si>
  <si>
    <t>年間計</t>
  </si>
  <si>
    <t>月平均</t>
  </si>
  <si>
    <t>年　月</t>
  </si>
  <si>
    <t>自　　然　　増　　減</t>
  </si>
  <si>
    <t>自 然 増 減</t>
  </si>
  <si>
    <t>社　　会　　増　　減</t>
  </si>
  <si>
    <t>社 会 増 減</t>
  </si>
  <si>
    <t>月　間　差</t>
  </si>
  <si>
    <t>月末人口</t>
  </si>
  <si>
    <t>月末世帯数</t>
  </si>
  <si>
    <t>出　　　生</t>
  </si>
  <si>
    <t>死　　　亡</t>
  </si>
  <si>
    <t>転　　　入</t>
  </si>
  <si>
    <t>転　　　出</t>
  </si>
  <si>
    <t>国勢調査による増減</t>
  </si>
  <si>
    <t>総数</t>
  </si>
  <si>
    <t>世帯数</t>
  </si>
  <si>
    <t>人　数</t>
  </si>
  <si>
    <t>2022． 1</t>
  </si>
  <si>
    <t>令和3年11月に総務省統計局から公表された令和2年国勢調査（確定値）を基準とし、これに毎月の住民基本台帳及び外国人登録の移動状況により集計したものです。</t>
  </si>
  <si>
    <t>令和</t>
    <rPh sb="0" eb="2">
      <t>レイワ</t>
    </rPh>
    <phoneticPr fontId="1"/>
  </si>
  <si>
    <t>年</t>
    <rPh sb="0" eb="1">
      <t>ネン</t>
    </rPh>
    <phoneticPr fontId="1"/>
  </si>
  <si>
    <t>（令和２年１０月１日現在）</t>
    <rPh sb="1" eb="3">
      <t>レイワ</t>
    </rPh>
    <rPh sb="4" eb="5">
      <t>ネン</t>
    </rPh>
    <rPh sb="7" eb="8">
      <t>ガツ</t>
    </rPh>
    <rPh sb="9" eb="10">
      <t>ニチ</t>
    </rPh>
    <rPh sb="10" eb="12">
      <t>ゲンザイ</t>
    </rPh>
    <phoneticPr fontId="1"/>
  </si>
  <si>
    <t>総数</t>
    <phoneticPr fontId="1"/>
  </si>
  <si>
    <t>雇用者</t>
    <phoneticPr fontId="1"/>
  </si>
  <si>
    <t>役　員</t>
    <phoneticPr fontId="1"/>
  </si>
  <si>
    <t>ある業主</t>
  </si>
  <si>
    <t>雇 人 の</t>
  </si>
  <si>
    <t>ない業主</t>
  </si>
  <si>
    <t>家族従業者</t>
    <phoneticPr fontId="1"/>
  </si>
  <si>
    <t>総　　　　数</t>
    <phoneticPr fontId="1"/>
  </si>
  <si>
    <t>0</t>
  </si>
  <si>
    <t>（令和２年１０月１日現在）</t>
    <rPh sb="1" eb="3">
      <t>レイワ</t>
    </rPh>
    <rPh sb="4" eb="5">
      <t>ネン</t>
    </rPh>
    <rPh sb="7" eb="8">
      <t>ガツ</t>
    </rPh>
    <rPh sb="9" eb="12">
      <t>ニチゲンザイ</t>
    </rPh>
    <phoneticPr fontId="1"/>
  </si>
  <si>
    <t>令和</t>
    <rPh sb="0" eb="2">
      <t>レイワ</t>
    </rPh>
    <phoneticPr fontId="1"/>
  </si>
  <si>
    <t>年</t>
    <rPh sb="0" eb="1">
      <t>ネン</t>
    </rPh>
    <phoneticPr fontId="1"/>
  </si>
  <si>
    <t>(令和２年１０月１日現在)</t>
    <rPh sb="1" eb="3">
      <t>レイワ</t>
    </rPh>
    <rPh sb="4" eb="5">
      <t>ネン</t>
    </rPh>
    <rPh sb="7" eb="8">
      <t>ガツ</t>
    </rPh>
    <rPh sb="9" eb="10">
      <t>ニチ</t>
    </rPh>
    <rPh sb="10" eb="12">
      <t>ゲンザイ</t>
    </rPh>
    <phoneticPr fontId="1"/>
  </si>
  <si>
    <t>平成</t>
  </si>
  <si>
    <t>年</t>
  </si>
  <si>
    <t>（うち）男</t>
    <rPh sb="4" eb="5">
      <t>オトコ</t>
    </rPh>
    <phoneticPr fontId="1"/>
  </si>
  <si>
    <t>（令和２年１０月１日現在）</t>
    <rPh sb="1" eb="3">
      <t>レイワ</t>
    </rPh>
    <rPh sb="4" eb="5">
      <t>ネン</t>
    </rPh>
    <rPh sb="7" eb="8">
      <t>ツキ</t>
    </rPh>
    <rPh sb="9" eb="10">
      <t>ヒ</t>
    </rPh>
    <rPh sb="10" eb="12">
      <t>ゲンザイ</t>
    </rPh>
    <phoneticPr fontId="1"/>
  </si>
  <si>
    <t>平　成　３０　年</t>
    <phoneticPr fontId="1"/>
  </si>
  <si>
    <t>平　成　３１　年</t>
    <phoneticPr fontId="1"/>
  </si>
  <si>
    <t>令　和　２　年</t>
    <phoneticPr fontId="1"/>
  </si>
  <si>
    <t>令　和　５　年</t>
    <rPh sb="0" eb="1">
      <t>レイ</t>
    </rPh>
    <rPh sb="2" eb="3">
      <t>ワ</t>
    </rPh>
    <phoneticPr fontId="1"/>
  </si>
  <si>
    <t>元</t>
    <phoneticPr fontId="1"/>
  </si>
  <si>
    <t>令和</t>
    <phoneticPr fontId="1"/>
  </si>
  <si>
    <t>年</t>
    <phoneticPr fontId="1"/>
  </si>
  <si>
    <t>(令和５年１０月１日現在)</t>
    <rPh sb="1" eb="2">
      <t>レイ</t>
    </rPh>
    <rPh sb="2" eb="3">
      <t>カズ</t>
    </rPh>
    <rPh sb="4" eb="5">
      <t>ネン</t>
    </rPh>
    <rPh sb="7" eb="8">
      <t>ガツ</t>
    </rPh>
    <rPh sb="9" eb="10">
      <t>ニチ</t>
    </rPh>
    <rPh sb="10" eb="12">
      <t>ゲンザイ</t>
    </rPh>
    <phoneticPr fontId="1"/>
  </si>
  <si>
    <t>2023． 1</t>
    <phoneticPr fontId="1"/>
  </si>
  <si>
    <t>令和5年10月1日現在　年齢男女別人口(住民基本台帳人口による)</t>
    <phoneticPr fontId="15"/>
  </si>
  <si>
    <t>月次処理-処理後ファイル-R0510_年齢男女別人口</t>
    <rPh sb="0" eb="4">
      <t>ゲツジショリ</t>
    </rPh>
    <rPh sb="5" eb="7">
      <t>ショリ</t>
    </rPh>
    <rPh sb="7" eb="8">
      <t>ゴ</t>
    </rPh>
    <phoneticPr fontId="1"/>
  </si>
  <si>
    <t>(令和５年１０月１日現在)</t>
    <phoneticPr fontId="1"/>
  </si>
  <si>
    <t>平成29・30年・令和元・2年・3年・4年　翌年1月1日現在の日本人住民基本台帳人口</t>
    <rPh sb="0" eb="2">
      <t>ヘイセイ</t>
    </rPh>
    <rPh sb="7" eb="8">
      <t>ネン</t>
    </rPh>
    <rPh sb="9" eb="11">
      <t>レイワ</t>
    </rPh>
    <rPh sb="14" eb="15">
      <t>ネン</t>
    </rPh>
    <rPh sb="17" eb="18">
      <t>ネン</t>
    </rPh>
    <rPh sb="20" eb="21">
      <t>ネン</t>
    </rPh>
    <rPh sb="22" eb="23">
      <t>ヨク</t>
    </rPh>
    <rPh sb="23" eb="24">
      <t>トシ</t>
    </rPh>
    <rPh sb="24" eb="25">
      <t>ヘイネン</t>
    </rPh>
    <rPh sb="25" eb="26">
      <t>ガツ</t>
    </rPh>
    <rPh sb="27" eb="28">
      <t>ニチ</t>
    </rPh>
    <rPh sb="28" eb="30">
      <t>ゲンザイ</t>
    </rPh>
    <rPh sb="31" eb="34">
      <t>ニホンジン</t>
    </rPh>
    <rPh sb="34" eb="36">
      <t>ジュウミン</t>
    </rPh>
    <rPh sb="36" eb="38">
      <t>キホン</t>
    </rPh>
    <rPh sb="38" eb="40">
      <t>ダイチョウ</t>
    </rPh>
    <rPh sb="40" eb="42">
      <t>ジンコウ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</si>
</sst>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_ "/>
    <numFmt numFmtId="178" formatCode="#,##0_);[Red]\(#,##0\)"/>
    <numFmt numFmtId="179" formatCode="#,##0;&quot;△ &quot;#,##0"/>
    <numFmt numFmtId="180" formatCode="_ * #,##0.0_ ;_ * \-#,##0.0_ ;_ * &quot;-&quot;?_ ;_ @_ "/>
    <numFmt numFmtId="181" formatCode="#,##0.000_ "/>
    <numFmt numFmtId="182" formatCode="#,##0.00_);[Red]\(#,##0.00\)"/>
    <numFmt numFmtId="183" formatCode="#,###"/>
    <numFmt numFmtId="184" formatCode="0_);[Red]\(0\)"/>
    <numFmt numFmtId="185" formatCode="_(* #,##0_);_(* \(#,##0\);_(* &quot;-&quot;_);_(@_)"/>
  </numFmts>
  <fonts count="28">
    <font>
      <sz val="12"/>
      <name val="ＭＳ 明朝"/>
      <family val="1"/>
      <charset val="128"/>
    </font>
    <font>
      <sz val="6"/>
      <name val="ＭＳ 明朝"/>
      <family val="1"/>
      <charset val="128"/>
    </font>
    <font>
      <b/>
      <sz val="16"/>
      <name val="ＭＳ 明朝"/>
      <family val="1"/>
      <charset val="128"/>
    </font>
    <font>
      <b/>
      <sz val="12"/>
      <name val="ＭＳ 明朝"/>
      <family val="1"/>
      <charset val="128"/>
    </font>
    <font>
      <sz val="12"/>
      <name val="ＭＳ 明朝"/>
      <family val="1"/>
      <charset val="128"/>
    </font>
    <font>
      <b/>
      <sz val="18"/>
      <color indexed="9"/>
      <name val="ＭＳ ゴシック"/>
      <family val="3"/>
      <charset val="128"/>
    </font>
    <font>
      <sz val="10"/>
      <name val="ＭＳ 明朝"/>
      <family val="1"/>
      <charset val="128"/>
    </font>
    <font>
      <sz val="14"/>
      <name val="ＭＳ 明朝"/>
      <family val="1"/>
      <charset val="128"/>
    </font>
    <font>
      <b/>
      <sz val="14"/>
      <name val="ＭＳ 明朝"/>
      <family val="1"/>
      <charset val="128"/>
    </font>
    <font>
      <sz val="11"/>
      <name val="ＭＳ 明朝"/>
      <family val="1"/>
      <charset val="128"/>
    </font>
    <font>
      <sz val="15"/>
      <name val="ＭＳ 明朝"/>
      <family val="1"/>
      <charset val="128"/>
    </font>
    <font>
      <sz val="16"/>
      <name val="ＭＳ 明朝"/>
      <family val="1"/>
      <charset val="128"/>
    </font>
    <font>
      <sz val="13"/>
      <name val="ＭＳ 明朝"/>
      <family val="1"/>
      <charset val="128"/>
    </font>
    <font>
      <b/>
      <sz val="10"/>
      <name val="ＭＳ Ｐゴシック"/>
      <family val="3"/>
      <charset val="128"/>
    </font>
    <font>
      <sz val="10"/>
      <name val="ＭＳ Ｐゴシック"/>
      <family val="3"/>
      <charset val="128"/>
    </font>
    <font>
      <sz val="6"/>
      <name val="ＭＳ Ｐゴシック"/>
      <family val="3"/>
      <charset val="128"/>
    </font>
    <font>
      <sz val="40"/>
      <name val="ＭＳ 明朝"/>
      <family val="1"/>
      <charset val="128"/>
    </font>
    <font>
      <sz val="9"/>
      <name val="ＭＳ 明朝"/>
      <family val="1"/>
      <charset val="128"/>
    </font>
    <font>
      <sz val="11"/>
      <name val="ＭＳ Ｐゴシック"/>
      <family val="3"/>
      <charset val="128"/>
    </font>
    <font>
      <sz val="24"/>
      <name val="ＭＳ Ｐゴシック"/>
      <family val="3"/>
      <charset val="128"/>
    </font>
    <font>
      <sz val="6"/>
      <name val="ＭＳ Ｐ明朝"/>
      <family val="1"/>
      <charset val="128"/>
    </font>
    <font>
      <sz val="6"/>
      <name val="ＭＳ Ｐゴシック"/>
      <family val="3"/>
      <charset val="128"/>
      <scheme val="minor"/>
    </font>
    <font>
      <sz val="20"/>
      <color indexed="81"/>
      <name val="HG丸ｺﾞｼｯｸM-PRO"/>
      <family val="3"/>
      <charset val="128"/>
    </font>
    <font>
      <b/>
      <sz val="18"/>
      <name val="ＭＳ 明朝"/>
      <family val="1"/>
      <charset val="128"/>
    </font>
    <font>
      <sz val="12"/>
      <color theme="1"/>
      <name val="ＭＳ Ｐゴシック"/>
      <family val="3"/>
      <charset val="128"/>
      <scheme val="minor"/>
    </font>
    <font>
      <sz val="14"/>
      <color theme="1"/>
      <name val="ＭＳ Ｐゴシック"/>
      <family val="3"/>
      <charset val="128"/>
      <scheme val="minor"/>
    </font>
    <font>
      <sz val="9"/>
      <color indexed="81"/>
      <name val="MS P ゴシック"/>
      <family val="3"/>
      <charset val="128"/>
    </font>
    <font>
      <b/>
      <sz val="36"/>
      <color indexed="81"/>
      <name val="HG丸ｺﾞｼｯｸM-PRO"/>
      <family val="3"/>
      <charset val="128"/>
    </font>
  </fonts>
  <fills count="14">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CC"/>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CCCCFF"/>
        <bgColor indexed="64"/>
      </patternFill>
    </fill>
  </fills>
  <borders count="1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medium">
        <color indexed="64"/>
      </top>
      <bottom/>
      <diagonal/>
    </border>
    <border>
      <left/>
      <right style="thin">
        <color rgb="FF000000"/>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dashed">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style="hair">
        <color indexed="64"/>
      </top>
      <bottom/>
      <diagonal/>
    </border>
    <border>
      <left style="double">
        <color indexed="64"/>
      </left>
      <right/>
      <top style="hair">
        <color indexed="64"/>
      </top>
      <bottom/>
      <diagonal/>
    </border>
    <border>
      <left/>
      <right/>
      <top/>
      <bottom style="double">
        <color indexed="64"/>
      </bottom>
      <diagonal/>
    </border>
    <border>
      <left/>
      <right/>
      <top style="double">
        <color indexed="64"/>
      </top>
      <bottom/>
      <diagonal/>
    </border>
    <border>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cellStyleXfs>
  <cellXfs count="921">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3" borderId="0" xfId="0" applyFont="1" applyFill="1">
      <alignment vertical="center"/>
    </xf>
    <xf numFmtId="0" fontId="4" fillId="3" borderId="15" xfId="0" applyFont="1" applyFill="1" applyBorder="1">
      <alignment vertical="center"/>
    </xf>
    <xf numFmtId="0" fontId="4" fillId="3" borderId="18" xfId="0" applyFont="1" applyFill="1" applyBorder="1">
      <alignment vertical="center"/>
    </xf>
    <xf numFmtId="0" fontId="4" fillId="3" borderId="3" xfId="0" applyFont="1" applyFill="1" applyBorder="1">
      <alignment vertical="center"/>
    </xf>
    <xf numFmtId="0" fontId="4" fillId="3" borderId="1" xfId="0" applyFont="1" applyFill="1" applyBorder="1">
      <alignment vertical="center"/>
    </xf>
    <xf numFmtId="0" fontId="0" fillId="3" borderId="0" xfId="0" applyFill="1">
      <alignment vertical="center"/>
    </xf>
    <xf numFmtId="0" fontId="6" fillId="3" borderId="0" xfId="0" applyFont="1" applyFill="1">
      <alignment vertical="center"/>
    </xf>
    <xf numFmtId="0" fontId="8" fillId="3" borderId="0" xfId="0" applyFont="1" applyFill="1" applyAlignment="1"/>
    <xf numFmtId="0" fontId="9" fillId="3" borderId="0" xfId="0" applyFont="1" applyFill="1" applyAlignment="1">
      <alignment horizontal="center" vertical="center"/>
    </xf>
    <xf numFmtId="14" fontId="6" fillId="3" borderId="0" xfId="0" applyNumberFormat="1" applyFont="1" applyFill="1" applyAlignment="1">
      <alignment horizontal="center" vertical="top" textRotation="255"/>
    </xf>
    <xf numFmtId="0" fontId="6" fillId="3" borderId="0" xfId="0" applyFont="1" applyFill="1" applyAlignment="1">
      <alignment horizontal="center" vertical="center" textRotation="255"/>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176" fontId="9" fillId="3" borderId="0" xfId="0" applyNumberFormat="1" applyFont="1" applyFill="1" applyAlignment="1">
      <alignment horizontal="right" vertical="center"/>
    </xf>
    <xf numFmtId="0" fontId="8" fillId="3" borderId="0" xfId="0" applyFont="1" applyFill="1" applyAlignment="1">
      <alignment horizontal="center" vertical="center"/>
    </xf>
    <xf numFmtId="0" fontId="6" fillId="3" borderId="1" xfId="0" applyFont="1" applyFill="1" applyBorder="1">
      <alignment vertical="center"/>
    </xf>
    <xf numFmtId="0" fontId="6" fillId="3" borderId="10" xfId="0" applyFont="1" applyFill="1" applyBorder="1">
      <alignment vertical="center"/>
    </xf>
    <xf numFmtId="0" fontId="4" fillId="3" borderId="0" xfId="0" applyFont="1" applyFill="1" applyAlignment="1">
      <alignment horizontal="distributed" vertical="center"/>
    </xf>
    <xf numFmtId="0" fontId="4" fillId="3" borderId="0" xfId="0" applyFont="1" applyFill="1" applyAlignment="1">
      <alignment horizontal="right" vertical="center"/>
    </xf>
    <xf numFmtId="0" fontId="4" fillId="3" borderId="3" xfId="0" applyFont="1" applyFill="1" applyBorder="1" applyAlignment="1">
      <alignment horizontal="distributed" vertical="center"/>
    </xf>
    <xf numFmtId="41" fontId="4" fillId="3" borderId="0" xfId="0" applyNumberFormat="1" applyFont="1" applyFill="1" applyAlignment="1">
      <alignment horizontal="center" vertical="center"/>
    </xf>
    <xf numFmtId="41" fontId="0" fillId="3" borderId="0" xfId="0" applyNumberFormat="1" applyFill="1" applyAlignment="1">
      <alignment horizontal="center" vertical="center"/>
    </xf>
    <xf numFmtId="176" fontId="4" fillId="3" borderId="0" xfId="0" applyNumberFormat="1" applyFont="1" applyFill="1" applyAlignment="1">
      <alignment horizontal="center" vertical="center"/>
    </xf>
    <xf numFmtId="0" fontId="8" fillId="3" borderId="0" xfId="0" applyFont="1" applyFill="1" applyAlignment="1">
      <alignment horizontal="distributed" vertical="center" indent="1"/>
    </xf>
    <xf numFmtId="0" fontId="8" fillId="3" borderId="3" xfId="0" applyFont="1" applyFill="1" applyBorder="1" applyAlignment="1">
      <alignment horizontal="distributed" vertical="center" indent="1"/>
    </xf>
    <xf numFmtId="41" fontId="8" fillId="3" borderId="0" xfId="1" applyNumberFormat="1" applyFont="1" applyFill="1" applyBorder="1" applyAlignment="1">
      <alignment horizontal="right" vertical="center"/>
    </xf>
    <xf numFmtId="41" fontId="4" fillId="3" borderId="0" xfId="0" applyNumberFormat="1" applyFont="1" applyFill="1">
      <alignment vertical="center"/>
    </xf>
    <xf numFmtId="0" fontId="7" fillId="3" borderId="0" xfId="0" applyFont="1" applyFill="1" applyAlignment="1">
      <alignment horizontal="distributed" vertical="center"/>
    </xf>
    <xf numFmtId="41" fontId="7" fillId="3" borderId="0" xfId="0" applyNumberFormat="1" applyFont="1" applyFill="1">
      <alignment vertical="center"/>
    </xf>
    <xf numFmtId="41" fontId="7" fillId="3" borderId="2" xfId="0" applyNumberFormat="1" applyFont="1" applyFill="1" applyBorder="1" applyAlignment="1">
      <alignment horizontal="left" vertical="center"/>
    </xf>
    <xf numFmtId="41" fontId="7" fillId="3" borderId="0" xfId="0" applyNumberFormat="1" applyFont="1" applyFill="1" applyAlignment="1">
      <alignment horizontal="center" vertical="center"/>
    </xf>
    <xf numFmtId="41" fontId="7" fillId="3" borderId="0" xfId="0" applyNumberFormat="1" applyFont="1" applyFill="1" applyAlignment="1">
      <alignment horizontal="distributed" vertical="center"/>
    </xf>
    <xf numFmtId="0" fontId="7" fillId="3" borderId="0" xfId="0" applyFont="1" applyFill="1">
      <alignment vertical="center"/>
    </xf>
    <xf numFmtId="0" fontId="7" fillId="3" borderId="2" xfId="0" applyFont="1" applyFill="1" applyBorder="1">
      <alignment vertical="center"/>
    </xf>
    <xf numFmtId="0" fontId="7" fillId="3" borderId="0" xfId="0" applyFont="1" applyFill="1" applyAlignment="1">
      <alignment horizontal="left" vertical="top"/>
    </xf>
    <xf numFmtId="0" fontId="7" fillId="3" borderId="0" xfId="0" applyFont="1" applyFill="1" applyAlignment="1">
      <alignment vertical="top"/>
    </xf>
    <xf numFmtId="41" fontId="7" fillId="3" borderId="0" xfId="0" applyNumberFormat="1" applyFont="1" applyFill="1" applyAlignment="1">
      <alignment horizontal="left" vertical="top"/>
    </xf>
    <xf numFmtId="0" fontId="13" fillId="0" borderId="0" xfId="0" applyFont="1">
      <alignment vertical="center"/>
    </xf>
    <xf numFmtId="0" fontId="14" fillId="0" borderId="0" xfId="0" applyFont="1" applyAlignment="1"/>
    <xf numFmtId="0" fontId="14" fillId="4" borderId="9" xfId="0" applyFont="1" applyFill="1" applyBorder="1" applyAlignment="1">
      <alignment horizontal="center" vertical="center" justifyLastLine="1"/>
    </xf>
    <xf numFmtId="38" fontId="13" fillId="0" borderId="30" xfId="1" applyFont="1" applyBorder="1" applyAlignment="1"/>
    <xf numFmtId="38" fontId="14" fillId="0" borderId="31" xfId="1" applyFont="1" applyBorder="1" applyAlignment="1"/>
    <xf numFmtId="0" fontId="14" fillId="0" borderId="0" xfId="0" applyFont="1" applyAlignment="1">
      <alignment horizontal="right"/>
    </xf>
    <xf numFmtId="0" fontId="13" fillId="4" borderId="37" xfId="0" applyFont="1" applyFill="1" applyBorder="1" applyAlignment="1">
      <alignment horizontal="center" vertical="center" justifyLastLine="1"/>
    </xf>
    <xf numFmtId="0" fontId="14" fillId="4" borderId="38" xfId="0" applyFont="1" applyFill="1" applyBorder="1" applyAlignment="1">
      <alignment horizontal="center" vertical="center" justifyLastLine="1"/>
    </xf>
    <xf numFmtId="38" fontId="13" fillId="0" borderId="39" xfId="1" applyFont="1" applyBorder="1" applyAlignment="1"/>
    <xf numFmtId="38" fontId="13" fillId="0" borderId="40" xfId="1" applyFont="1" applyBorder="1" applyAlignment="1"/>
    <xf numFmtId="38" fontId="13" fillId="0" borderId="41" xfId="1" applyFont="1" applyBorder="1" applyAlignment="1"/>
    <xf numFmtId="38" fontId="14" fillId="0" borderId="42" xfId="1" applyFont="1" applyBorder="1" applyAlignment="1"/>
    <xf numFmtId="38" fontId="13" fillId="0" borderId="41" xfId="1" applyFont="1" applyFill="1" applyBorder="1" applyAlignment="1"/>
    <xf numFmtId="38" fontId="13" fillId="0" borderId="43" xfId="1" applyFont="1" applyFill="1" applyBorder="1" applyAlignment="1"/>
    <xf numFmtId="38" fontId="14" fillId="0" borderId="42" xfId="1" applyFont="1" applyFill="1" applyBorder="1" applyAlignment="1"/>
    <xf numFmtId="38" fontId="13" fillId="0" borderId="43" xfId="1" applyFont="1" applyBorder="1" applyAlignment="1"/>
    <xf numFmtId="38" fontId="14" fillId="0" borderId="44" xfId="1" applyFont="1" applyBorder="1" applyAlignment="1"/>
    <xf numFmtId="38" fontId="14" fillId="0" borderId="45" xfId="1" applyFont="1" applyFill="1" applyBorder="1" applyAlignment="1"/>
    <xf numFmtId="38" fontId="14" fillId="0" borderId="45" xfId="1" applyFont="1" applyBorder="1" applyAlignment="1"/>
    <xf numFmtId="0" fontId="14" fillId="4" borderId="37" xfId="0" applyFont="1" applyFill="1" applyBorder="1" applyAlignment="1">
      <alignment horizontal="center" vertical="center" justifyLastLine="1"/>
    </xf>
    <xf numFmtId="0" fontId="13" fillId="0" borderId="32" xfId="0" applyFont="1" applyBorder="1" applyAlignment="1"/>
    <xf numFmtId="0" fontId="14" fillId="0" borderId="33" xfId="0" applyFont="1" applyBorder="1" applyAlignment="1"/>
    <xf numFmtId="0" fontId="14" fillId="0" borderId="34" xfId="0" applyFont="1" applyBorder="1" applyAlignment="1"/>
    <xf numFmtId="0" fontId="4" fillId="3" borderId="0" xfId="0" applyFont="1" applyFill="1" applyAlignment="1">
      <alignment horizontal="center" vertical="center"/>
    </xf>
    <xf numFmtId="0" fontId="3" fillId="3" borderId="0" xfId="0" applyFont="1" applyFill="1">
      <alignment vertical="center"/>
    </xf>
    <xf numFmtId="176" fontId="7" fillId="3" borderId="0" xfId="0" applyNumberFormat="1" applyFont="1" applyFill="1">
      <alignment vertical="center"/>
    </xf>
    <xf numFmtId="179" fontId="7" fillId="3" borderId="0" xfId="0" applyNumberFormat="1" applyFont="1" applyFill="1">
      <alignment vertical="center"/>
    </xf>
    <xf numFmtId="0" fontId="4" fillId="3" borderId="4"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4" xfId="0" applyFont="1" applyFill="1" applyBorder="1">
      <alignment vertical="center"/>
    </xf>
    <xf numFmtId="0" fontId="4" fillId="3" borderId="4" xfId="0" applyFont="1" applyFill="1" applyBorder="1">
      <alignment vertical="center"/>
    </xf>
    <xf numFmtId="176" fontId="4" fillId="3" borderId="4" xfId="0" applyNumberFormat="1" applyFont="1" applyFill="1" applyBorder="1" applyAlignment="1">
      <alignment horizontal="right" vertical="center"/>
    </xf>
    <xf numFmtId="176" fontId="4" fillId="3" borderId="0" xfId="0" applyNumberFormat="1" applyFont="1" applyFill="1" applyAlignment="1">
      <alignment horizontal="right" vertical="center"/>
    </xf>
    <xf numFmtId="176" fontId="4" fillId="3" borderId="25" xfId="0" applyNumberFormat="1" applyFont="1" applyFill="1" applyBorder="1" applyAlignment="1">
      <alignment horizontal="right" vertical="center"/>
    </xf>
    <xf numFmtId="176" fontId="4" fillId="3" borderId="3" xfId="0" applyNumberFormat="1" applyFont="1" applyFill="1" applyBorder="1" applyAlignment="1">
      <alignment horizontal="center" vertical="center"/>
    </xf>
    <xf numFmtId="0" fontId="4" fillId="3" borderId="7" xfId="0" applyFont="1" applyFill="1" applyBorder="1">
      <alignment vertical="center"/>
    </xf>
    <xf numFmtId="0" fontId="4" fillId="3" borderId="26" xfId="0" applyFont="1" applyFill="1" applyBorder="1">
      <alignment vertical="center"/>
    </xf>
    <xf numFmtId="0" fontId="0" fillId="3" borderId="2" xfId="0" applyFill="1" applyBorder="1" applyAlignment="1">
      <alignment horizontal="left" vertical="center"/>
    </xf>
    <xf numFmtId="0" fontId="4" fillId="3" borderId="0" xfId="0" applyFont="1" applyFill="1" applyAlignment="1">
      <alignment horizontal="left" vertical="center"/>
    </xf>
    <xf numFmtId="0" fontId="4" fillId="3" borderId="2" xfId="0" applyFont="1" applyFill="1" applyBorder="1">
      <alignment vertical="center"/>
    </xf>
    <xf numFmtId="0" fontId="0" fillId="3" borderId="0" xfId="0" applyFill="1" applyAlignment="1">
      <alignment horizontal="left" vertical="center"/>
    </xf>
    <xf numFmtId="0" fontId="6" fillId="3" borderId="3" xfId="0" applyFont="1" applyFill="1" applyBorder="1">
      <alignment vertical="center"/>
    </xf>
    <xf numFmtId="0" fontId="0" fillId="3" borderId="1" xfId="0" applyFill="1" applyBorder="1">
      <alignment vertical="center"/>
    </xf>
    <xf numFmtId="0" fontId="4" fillId="3" borderId="10" xfId="0" applyFont="1" applyFill="1" applyBorder="1">
      <alignment vertical="center"/>
    </xf>
    <xf numFmtId="0" fontId="0" fillId="3" borderId="0" xfId="0" applyFill="1" applyAlignment="1">
      <alignment horizontal="center" vertical="center"/>
    </xf>
    <xf numFmtId="0" fontId="8" fillId="3" borderId="0" xfId="0" applyFont="1" applyFill="1" applyAlignment="1">
      <alignment horizontal="right" vertical="center"/>
    </xf>
    <xf numFmtId="0" fontId="8" fillId="0" borderId="0" xfId="0" applyFont="1">
      <alignment vertical="center"/>
    </xf>
    <xf numFmtId="0" fontId="7" fillId="0" borderId="0" xfId="0" applyFont="1">
      <alignment vertical="center"/>
    </xf>
    <xf numFmtId="0" fontId="7" fillId="0" borderId="0" xfId="0" applyFont="1" applyAlignment="1">
      <alignment horizontal="distributed" vertical="center"/>
    </xf>
    <xf numFmtId="0" fontId="7" fillId="0" borderId="0" xfId="0" applyFont="1" applyAlignment="1">
      <alignment horizontal="right" vertical="center"/>
    </xf>
    <xf numFmtId="38" fontId="8" fillId="0" borderId="0" xfId="1" applyFont="1">
      <alignment vertical="center"/>
    </xf>
    <xf numFmtId="38" fontId="7" fillId="0" borderId="0" xfId="1" applyFont="1">
      <alignment vertical="center"/>
    </xf>
    <xf numFmtId="0" fontId="7" fillId="0" borderId="9" xfId="0" applyFont="1" applyBorder="1" applyAlignment="1">
      <alignment horizontal="center" vertical="center"/>
    </xf>
    <xf numFmtId="0" fontId="7" fillId="0" borderId="9" xfId="0" applyFont="1" applyBorder="1" applyAlignment="1">
      <alignment horizontal="distributed" vertical="center" wrapText="1"/>
    </xf>
    <xf numFmtId="0" fontId="7" fillId="0" borderId="1" xfId="0" applyFont="1" applyBorder="1">
      <alignment vertical="center"/>
    </xf>
    <xf numFmtId="38" fontId="7" fillId="0" borderId="1" xfId="1" applyFont="1" applyBorder="1">
      <alignment vertical="center"/>
    </xf>
    <xf numFmtId="38" fontId="8" fillId="0" borderId="48" xfId="1" applyFont="1" applyBorder="1">
      <alignment vertical="center"/>
    </xf>
    <xf numFmtId="38" fontId="7" fillId="0" borderId="4" xfId="1" applyFont="1" applyBorder="1">
      <alignment vertical="center"/>
    </xf>
    <xf numFmtId="38" fontId="7" fillId="0" borderId="7" xfId="1" applyFont="1" applyBorder="1">
      <alignment vertical="center"/>
    </xf>
    <xf numFmtId="0" fontId="7" fillId="3" borderId="0" xfId="0" applyFont="1" applyFill="1" applyAlignment="1">
      <alignment horizontal="left" vertical="center"/>
    </xf>
    <xf numFmtId="0" fontId="2" fillId="3" borderId="0" xfId="0" applyFont="1" applyFill="1" applyAlignment="1">
      <alignment horizontal="center" vertical="center"/>
    </xf>
    <xf numFmtId="0" fontId="7" fillId="3" borderId="0" xfId="0" applyFont="1" applyFill="1" applyAlignment="1">
      <alignment horizontal="right" vertical="center"/>
    </xf>
    <xf numFmtId="0" fontId="7" fillId="0" borderId="0" xfId="0" applyFont="1" applyAlignment="1">
      <alignment horizontal="right" vertical="center" indent="1"/>
    </xf>
    <xf numFmtId="0" fontId="16" fillId="0" borderId="0" xfId="0" applyFont="1" applyAlignment="1">
      <alignment horizontal="right" vertical="center"/>
    </xf>
    <xf numFmtId="0" fontId="7" fillId="0" borderId="1" xfId="0" applyFont="1" applyBorder="1" applyAlignment="1">
      <alignment horizontal="right" vertical="center" indent="1"/>
    </xf>
    <xf numFmtId="0" fontId="7" fillId="3" borderId="0" xfId="0" applyFont="1" applyFill="1" applyAlignment="1">
      <alignment horizontal="center" vertical="center" wrapText="1"/>
    </xf>
    <xf numFmtId="0" fontId="7" fillId="3" borderId="0" xfId="0" applyFont="1" applyFill="1" applyAlignment="1">
      <alignment horizontal="right" vertical="center" wrapText="1"/>
    </xf>
    <xf numFmtId="0" fontId="0" fillId="3" borderId="0" xfId="0" applyFill="1" applyAlignment="1">
      <alignment horizontal="center" vertical="center" wrapText="1"/>
    </xf>
    <xf numFmtId="0" fontId="0" fillId="3" borderId="0" xfId="0" applyFill="1" applyAlignment="1">
      <alignment horizontal="right" vertical="center" wrapText="1"/>
    </xf>
    <xf numFmtId="49" fontId="7" fillId="3" borderId="0" xfId="0" applyNumberFormat="1" applyFont="1" applyFill="1">
      <alignment vertical="center"/>
    </xf>
    <xf numFmtId="0" fontId="7" fillId="3" borderId="4" xfId="0" applyFont="1" applyFill="1" applyBorder="1">
      <alignment vertical="center"/>
    </xf>
    <xf numFmtId="178" fontId="10" fillId="3" borderId="2" xfId="0" applyNumberFormat="1" applyFont="1" applyFill="1" applyBorder="1">
      <alignment vertical="center"/>
    </xf>
    <xf numFmtId="178" fontId="10" fillId="3" borderId="0" xfId="0" applyNumberFormat="1" applyFont="1" applyFill="1">
      <alignment vertical="center"/>
    </xf>
    <xf numFmtId="0" fontId="7" fillId="3" borderId="10" xfId="0" applyFont="1" applyFill="1" applyBorder="1">
      <alignment vertical="center"/>
    </xf>
    <xf numFmtId="178" fontId="10" fillId="3" borderId="1" xfId="0" applyNumberFormat="1" applyFont="1" applyFill="1" applyBorder="1">
      <alignment vertical="center"/>
    </xf>
    <xf numFmtId="0" fontId="7" fillId="3" borderId="3" xfId="0" applyFont="1" applyFill="1" applyBorder="1">
      <alignment vertical="center"/>
    </xf>
    <xf numFmtId="0" fontId="7" fillId="3" borderId="1" xfId="0" applyFont="1" applyFill="1" applyBorder="1">
      <alignment vertical="center"/>
    </xf>
    <xf numFmtId="0" fontId="0" fillId="3" borderId="1" xfId="0" applyFill="1" applyBorder="1" applyAlignment="1">
      <alignment horizontal="center" vertical="center"/>
    </xf>
    <xf numFmtId="0" fontId="0" fillId="3" borderId="0" xfId="0" applyFill="1" applyAlignment="1">
      <alignment vertical="top"/>
    </xf>
    <xf numFmtId="38" fontId="14" fillId="0" borderId="31" xfId="1" applyFont="1" applyFill="1" applyBorder="1" applyAlignment="1"/>
    <xf numFmtId="38" fontId="14" fillId="0" borderId="44" xfId="1" applyFont="1" applyFill="1" applyBorder="1" applyAlignment="1"/>
    <xf numFmtId="176" fontId="9" fillId="3" borderId="4" xfId="0" applyNumberFormat="1" applyFont="1" applyFill="1" applyBorder="1" applyAlignment="1">
      <alignment horizontal="right" vertical="center"/>
    </xf>
    <xf numFmtId="0" fontId="0" fillId="0" borderId="1" xfId="0" applyBorder="1">
      <alignment vertical="center"/>
    </xf>
    <xf numFmtId="38" fontId="13" fillId="0" borderId="62" xfId="1" applyFont="1" applyBorder="1" applyAlignment="1"/>
    <xf numFmtId="38" fontId="14" fillId="5" borderId="31" xfId="1" applyFont="1" applyFill="1" applyBorder="1" applyAlignment="1"/>
    <xf numFmtId="38" fontId="14" fillId="5" borderId="42" xfId="1" applyFont="1" applyFill="1" applyBorder="1" applyAlignment="1"/>
    <xf numFmtId="38" fontId="14" fillId="5" borderId="45" xfId="1" applyFont="1" applyFill="1" applyBorder="1" applyAlignment="1"/>
    <xf numFmtId="0" fontId="0" fillId="7" borderId="0" xfId="0" applyFill="1">
      <alignment vertical="center"/>
    </xf>
    <xf numFmtId="0" fontId="0" fillId="8" borderId="0" xfId="0" applyFill="1">
      <alignment vertical="center"/>
    </xf>
    <xf numFmtId="0" fontId="6" fillId="0" borderId="0" xfId="0" applyFont="1">
      <alignment vertical="center"/>
    </xf>
    <xf numFmtId="0" fontId="6" fillId="7" borderId="0" xfId="0" applyFont="1" applyFill="1">
      <alignment vertical="center"/>
    </xf>
    <xf numFmtId="0" fontId="6" fillId="8" borderId="0" xfId="0" applyFont="1" applyFill="1">
      <alignment vertical="center"/>
    </xf>
    <xf numFmtId="0" fontId="6" fillId="6" borderId="0" xfId="0" applyFont="1" applyFill="1">
      <alignment vertical="center"/>
    </xf>
    <xf numFmtId="0" fontId="0" fillId="6" borderId="0" xfId="0" applyFill="1">
      <alignment vertical="center"/>
    </xf>
    <xf numFmtId="0" fontId="6" fillId="9" borderId="0" xfId="0" applyFont="1" applyFill="1">
      <alignment vertical="center"/>
    </xf>
    <xf numFmtId="0" fontId="0" fillId="9" borderId="0" xfId="0" applyFill="1">
      <alignment vertical="center"/>
    </xf>
    <xf numFmtId="0" fontId="0" fillId="0" borderId="63" xfId="0" applyBorder="1">
      <alignment vertical="center"/>
    </xf>
    <xf numFmtId="0" fontId="0" fillId="7" borderId="63" xfId="0" applyFill="1" applyBorder="1">
      <alignment vertical="center"/>
    </xf>
    <xf numFmtId="0" fontId="0" fillId="8" borderId="63" xfId="0" applyFill="1" applyBorder="1">
      <alignment vertical="center"/>
    </xf>
    <xf numFmtId="0" fontId="0" fillId="6" borderId="63" xfId="0" applyFill="1" applyBorder="1">
      <alignment vertical="center"/>
    </xf>
    <xf numFmtId="0" fontId="0" fillId="9" borderId="63" xfId="0" applyFill="1" applyBorder="1">
      <alignment vertical="center"/>
    </xf>
    <xf numFmtId="0" fontId="0" fillId="10" borderId="0" xfId="0" applyFill="1">
      <alignment vertical="center"/>
    </xf>
    <xf numFmtId="3" fontId="18" fillId="0" borderId="0" xfId="4" applyNumberFormat="1" applyFont="1" applyAlignment="1">
      <alignment vertical="center"/>
    </xf>
    <xf numFmtId="3" fontId="19" fillId="0" borderId="0" xfId="4" applyNumberFormat="1" applyFont="1" applyAlignment="1">
      <alignment vertical="center"/>
    </xf>
    <xf numFmtId="3" fontId="19" fillId="0" borderId="0" xfId="4" applyNumberFormat="1" applyFont="1" applyAlignment="1">
      <alignment horizontal="center" vertical="center"/>
    </xf>
    <xf numFmtId="3" fontId="18" fillId="0" borderId="11" xfId="4" applyNumberFormat="1" applyFont="1" applyBorder="1" applyAlignment="1">
      <alignment horizontal="center" vertical="center"/>
    </xf>
    <xf numFmtId="4" fontId="18" fillId="0" borderId="11" xfId="4" applyNumberFormat="1" applyFont="1" applyBorder="1" applyAlignment="1">
      <alignment vertical="center"/>
    </xf>
    <xf numFmtId="4" fontId="18" fillId="0" borderId="0" xfId="4" applyNumberFormat="1" applyFont="1" applyAlignment="1">
      <alignment vertical="center"/>
    </xf>
    <xf numFmtId="3" fontId="18" fillId="0" borderId="11" xfId="4" applyNumberFormat="1" applyFont="1" applyBorder="1" applyAlignment="1">
      <alignment horizontal="right" vertical="center"/>
    </xf>
    <xf numFmtId="3" fontId="18" fillId="0" borderId="9" xfId="4" applyNumberFormat="1" applyFont="1" applyBorder="1" applyAlignment="1">
      <alignment horizontal="center" vertical="center"/>
    </xf>
    <xf numFmtId="3" fontId="18" fillId="11" borderId="9" xfId="4" applyNumberFormat="1" applyFont="1" applyFill="1" applyBorder="1" applyAlignment="1">
      <alignment horizontal="center" vertical="center"/>
    </xf>
    <xf numFmtId="3" fontId="18" fillId="0" borderId="17" xfId="4" applyNumberFormat="1" applyFont="1" applyBorder="1" applyAlignment="1">
      <alignment horizontal="center" vertical="center"/>
    </xf>
    <xf numFmtId="3" fontId="18" fillId="0" borderId="69" xfId="4" applyNumberFormat="1" applyFont="1" applyBorder="1" applyAlignment="1">
      <alignment horizontal="center" vertical="center"/>
    </xf>
    <xf numFmtId="3" fontId="18" fillId="0" borderId="71" xfId="4" applyNumberFormat="1" applyFont="1" applyBorder="1" applyAlignment="1">
      <alignment horizontal="right" vertical="center"/>
    </xf>
    <xf numFmtId="3" fontId="18" fillId="0" borderId="51" xfId="4" applyNumberFormat="1" applyFont="1" applyBorder="1" applyAlignment="1">
      <alignment vertical="center"/>
    </xf>
    <xf numFmtId="3" fontId="18" fillId="0" borderId="48" xfId="4" applyNumberFormat="1" applyFont="1" applyBorder="1" applyAlignment="1">
      <alignment vertical="center"/>
    </xf>
    <xf numFmtId="3" fontId="18" fillId="0" borderId="72" xfId="4" applyNumberFormat="1" applyFont="1" applyBorder="1" applyAlignment="1">
      <alignment vertical="center"/>
    </xf>
    <xf numFmtId="3" fontId="18" fillId="0" borderId="31" xfId="4" applyNumberFormat="1" applyFont="1" applyBorder="1" applyAlignment="1">
      <alignment vertical="center"/>
    </xf>
    <xf numFmtId="3" fontId="18" fillId="0" borderId="42" xfId="4" applyNumberFormat="1" applyFont="1" applyBorder="1" applyAlignment="1">
      <alignment vertical="center"/>
    </xf>
    <xf numFmtId="3" fontId="18" fillId="0" borderId="41" xfId="4" applyNumberFormat="1" applyFont="1" applyBorder="1" applyAlignment="1">
      <alignment horizontal="right" vertical="center"/>
    </xf>
    <xf numFmtId="3" fontId="18" fillId="0" borderId="33" xfId="4" applyNumberFormat="1" applyFont="1" applyBorder="1" applyAlignment="1">
      <alignment vertical="center"/>
    </xf>
    <xf numFmtId="3" fontId="18" fillId="0" borderId="73" xfId="4" applyNumberFormat="1" applyFont="1" applyBorder="1" applyAlignment="1">
      <alignment vertical="center"/>
    </xf>
    <xf numFmtId="3" fontId="18" fillId="6" borderId="33" xfId="4" applyNumberFormat="1" applyFont="1" applyFill="1" applyBorder="1" applyAlignment="1">
      <alignment vertical="center"/>
    </xf>
    <xf numFmtId="3" fontId="18" fillId="6" borderId="31" xfId="4" applyNumberFormat="1" applyFont="1" applyFill="1" applyBorder="1" applyAlignment="1">
      <alignment vertical="center"/>
    </xf>
    <xf numFmtId="3" fontId="18" fillId="6" borderId="42" xfId="4" applyNumberFormat="1" applyFont="1" applyFill="1" applyBorder="1" applyAlignment="1">
      <alignment vertical="center"/>
    </xf>
    <xf numFmtId="3" fontId="18" fillId="0" borderId="68" xfId="4" applyNumberFormat="1" applyFont="1" applyBorder="1" applyAlignment="1">
      <alignment horizontal="right" vertical="center"/>
    </xf>
    <xf numFmtId="3" fontId="18" fillId="0" borderId="50" xfId="4" applyNumberFormat="1" applyFont="1" applyBorder="1" applyAlignment="1">
      <alignment vertical="center"/>
    </xf>
    <xf numFmtId="3" fontId="18" fillId="0" borderId="74" xfId="4" applyNumberFormat="1" applyFont="1" applyBorder="1" applyAlignment="1">
      <alignment vertical="center"/>
    </xf>
    <xf numFmtId="3" fontId="18" fillId="0" borderId="7" xfId="4" applyNumberFormat="1" applyFont="1" applyBorder="1" applyAlignment="1">
      <alignment vertical="center"/>
    </xf>
    <xf numFmtId="3" fontId="18" fillId="0" borderId="75" xfId="4" applyNumberFormat="1" applyFont="1" applyBorder="1" applyAlignment="1">
      <alignment vertical="center"/>
    </xf>
    <xf numFmtId="3" fontId="18" fillId="0" borderId="71" xfId="4" applyNumberFormat="1" applyFont="1" applyBorder="1" applyAlignment="1">
      <alignment horizontal="center" vertical="center"/>
    </xf>
    <xf numFmtId="3" fontId="18" fillId="0" borderId="51" xfId="4" applyNumberFormat="1" applyFont="1" applyBorder="1" applyAlignment="1">
      <alignment horizontal="right" vertical="center"/>
    </xf>
    <xf numFmtId="3" fontId="18" fillId="0" borderId="76" xfId="4" applyNumberFormat="1" applyFont="1" applyBorder="1" applyAlignment="1">
      <alignment horizontal="right" vertical="center"/>
    </xf>
    <xf numFmtId="3" fontId="18" fillId="0" borderId="77" xfId="4" applyNumberFormat="1" applyFont="1" applyBorder="1" applyAlignment="1">
      <alignment horizontal="center" vertical="center"/>
    </xf>
    <xf numFmtId="4" fontId="18" fillId="0" borderId="78" xfId="4" applyNumberFormat="1" applyFont="1" applyBorder="1" applyAlignment="1">
      <alignment vertical="center"/>
    </xf>
    <xf numFmtId="4" fontId="18" fillId="0" borderId="79" xfId="4" applyNumberFormat="1" applyFont="1" applyBorder="1" applyAlignment="1">
      <alignment vertical="center"/>
    </xf>
    <xf numFmtId="4" fontId="18" fillId="0" borderId="80" xfId="4" applyNumberFormat="1" applyFont="1" applyBorder="1" applyAlignment="1">
      <alignment vertical="center"/>
    </xf>
    <xf numFmtId="4" fontId="18" fillId="0" borderId="81" xfId="4" applyNumberFormat="1" applyFont="1" applyBorder="1" applyAlignment="1">
      <alignment vertical="center"/>
    </xf>
    <xf numFmtId="3" fontId="18" fillId="0" borderId="78" xfId="4" applyNumberFormat="1" applyFont="1" applyBorder="1" applyAlignment="1">
      <alignment horizontal="right" vertical="center"/>
    </xf>
    <xf numFmtId="3" fontId="18" fillId="0" borderId="82" xfId="4" applyNumberFormat="1" applyFont="1" applyBorder="1" applyAlignment="1">
      <alignment horizontal="right" vertical="center"/>
    </xf>
    <xf numFmtId="3" fontId="18" fillId="6" borderId="71" xfId="4" applyNumberFormat="1" applyFont="1" applyFill="1" applyBorder="1" applyAlignment="1">
      <alignment horizontal="right" vertical="center"/>
    </xf>
    <xf numFmtId="3" fontId="18" fillId="6" borderId="51" xfId="4" applyNumberFormat="1" applyFont="1" applyFill="1" applyBorder="1" applyAlignment="1">
      <alignment vertical="center"/>
    </xf>
    <xf numFmtId="3" fontId="18" fillId="6" borderId="41" xfId="4" applyNumberFormat="1" applyFont="1" applyFill="1" applyBorder="1" applyAlignment="1">
      <alignment horizontal="right" vertical="center"/>
    </xf>
    <xf numFmtId="3" fontId="18" fillId="6" borderId="68" xfId="4" applyNumberFormat="1" applyFont="1" applyFill="1" applyBorder="1" applyAlignment="1">
      <alignment horizontal="right" vertical="center"/>
    </xf>
    <xf numFmtId="3" fontId="18" fillId="6" borderId="50" xfId="4" applyNumberFormat="1" applyFont="1" applyFill="1" applyBorder="1" applyAlignment="1">
      <alignment vertical="center"/>
    </xf>
    <xf numFmtId="3" fontId="18" fillId="6" borderId="48" xfId="4" applyNumberFormat="1" applyFont="1" applyFill="1" applyBorder="1" applyAlignment="1">
      <alignment vertical="center"/>
    </xf>
    <xf numFmtId="3" fontId="18" fillId="6" borderId="72" xfId="4" applyNumberFormat="1" applyFont="1" applyFill="1" applyBorder="1" applyAlignment="1">
      <alignment vertical="center"/>
    </xf>
    <xf numFmtId="3" fontId="18" fillId="6" borderId="73" xfId="4" applyNumberFormat="1" applyFont="1" applyFill="1" applyBorder="1" applyAlignment="1">
      <alignment vertical="center"/>
    </xf>
    <xf numFmtId="3" fontId="18" fillId="6" borderId="7" xfId="4" applyNumberFormat="1" applyFont="1" applyFill="1" applyBorder="1" applyAlignment="1">
      <alignment vertical="center"/>
    </xf>
    <xf numFmtId="3" fontId="18" fillId="6" borderId="75" xfId="4" applyNumberFormat="1" applyFont="1" applyFill="1" applyBorder="1" applyAlignment="1">
      <alignment vertical="center"/>
    </xf>
    <xf numFmtId="3" fontId="18" fillId="0" borderId="6" xfId="4" applyNumberFormat="1" applyFont="1" applyBorder="1" applyAlignment="1">
      <alignment horizontal="center" vertical="center"/>
    </xf>
    <xf numFmtId="0" fontId="4" fillId="0" borderId="0" xfId="4" applyFont="1" applyAlignment="1">
      <alignment vertical="center"/>
    </xf>
    <xf numFmtId="0" fontId="4" fillId="0" borderId="11" xfId="4" applyFont="1" applyBorder="1" applyAlignment="1">
      <alignment vertical="center"/>
    </xf>
    <xf numFmtId="0" fontId="12" fillId="0" borderId="0" xfId="4" applyFont="1" applyAlignment="1">
      <alignment vertical="center"/>
    </xf>
    <xf numFmtId="0" fontId="7" fillId="0" borderId="0" xfId="4" applyFont="1" applyAlignment="1">
      <alignment vertical="center"/>
    </xf>
    <xf numFmtId="184"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horizontal="right" vertical="center"/>
    </xf>
    <xf numFmtId="0" fontId="4" fillId="0" borderId="0" xfId="4" applyFont="1" applyAlignment="1">
      <alignment horizontal="center" vertical="center"/>
    </xf>
    <xf numFmtId="176" fontId="4" fillId="0" borderId="0" xfId="4" applyNumberFormat="1" applyFont="1" applyAlignment="1">
      <alignment horizontal="center" vertical="center"/>
    </xf>
    <xf numFmtId="0" fontId="4" fillId="0" borderId="25" xfId="0" applyFont="1" applyBorder="1">
      <alignment vertical="center"/>
    </xf>
    <xf numFmtId="0" fontId="0" fillId="12" borderId="0" xfId="0" applyFill="1">
      <alignment vertical="center"/>
    </xf>
    <xf numFmtId="0" fontId="0" fillId="0" borderId="108" xfId="0" applyBorder="1">
      <alignment vertical="center"/>
    </xf>
    <xf numFmtId="0" fontId="0" fillId="7" borderId="108" xfId="0" applyFill="1" applyBorder="1">
      <alignment vertical="center"/>
    </xf>
    <xf numFmtId="0" fontId="0" fillId="8" borderId="108" xfId="0" applyFill="1" applyBorder="1">
      <alignment vertical="center"/>
    </xf>
    <xf numFmtId="0" fontId="0" fillId="6" borderId="108" xfId="0" applyFill="1" applyBorder="1">
      <alignment vertical="center"/>
    </xf>
    <xf numFmtId="0" fontId="0" fillId="9" borderId="108" xfId="0" applyFill="1" applyBorder="1">
      <alignment vertical="center"/>
    </xf>
    <xf numFmtId="0" fontId="0" fillId="0" borderId="109" xfId="0" applyBorder="1">
      <alignment vertical="center"/>
    </xf>
    <xf numFmtId="0" fontId="0" fillId="7" borderId="109" xfId="0" applyFill="1" applyBorder="1">
      <alignment vertical="center"/>
    </xf>
    <xf numFmtId="0" fontId="0" fillId="8" borderId="109" xfId="0" applyFill="1" applyBorder="1">
      <alignment vertical="center"/>
    </xf>
    <xf numFmtId="0" fontId="0" fillId="6" borderId="109" xfId="0" applyFill="1" applyBorder="1">
      <alignment vertical="center"/>
    </xf>
    <xf numFmtId="0" fontId="0" fillId="9" borderId="109" xfId="0" applyFill="1" applyBorder="1">
      <alignment vertical="center"/>
    </xf>
    <xf numFmtId="183" fontId="0" fillId="3" borderId="0" xfId="0" applyNumberFormat="1" applyFill="1">
      <alignment vertical="center"/>
    </xf>
    <xf numFmtId="183" fontId="7" fillId="3" borderId="0" xfId="0" applyNumberFormat="1" applyFont="1" applyFill="1">
      <alignment vertical="center"/>
    </xf>
    <xf numFmtId="183" fontId="7" fillId="3" borderId="10" xfId="0" applyNumberFormat="1" applyFont="1" applyFill="1" applyBorder="1">
      <alignment vertical="center"/>
    </xf>
    <xf numFmtId="0" fontId="17" fillId="13" borderId="0" xfId="0" applyFont="1" applyFill="1">
      <alignment vertical="center"/>
    </xf>
    <xf numFmtId="0" fontId="0" fillId="13" borderId="0" xfId="0" applyFill="1">
      <alignment vertical="center"/>
    </xf>
    <xf numFmtId="38" fontId="14" fillId="5" borderId="110" xfId="1" applyFont="1" applyFill="1" applyBorder="1" applyAlignment="1"/>
    <xf numFmtId="38" fontId="13" fillId="0" borderId="111" xfId="1" applyFont="1" applyFill="1" applyBorder="1" applyAlignment="1"/>
    <xf numFmtId="41" fontId="7" fillId="3" borderId="0" xfId="0" applyNumberFormat="1" applyFont="1" applyFill="1" applyAlignment="1">
      <alignment horizontal="right" vertical="center"/>
    </xf>
    <xf numFmtId="41" fontId="7" fillId="3" borderId="1" xfId="0" applyNumberFormat="1" applyFont="1" applyFill="1" applyBorder="1" applyAlignment="1">
      <alignment horizontal="right" vertical="center"/>
    </xf>
    <xf numFmtId="41" fontId="7" fillId="3" borderId="4" xfId="0" applyNumberFormat="1" applyFont="1" applyFill="1" applyBorder="1" applyAlignment="1">
      <alignment horizontal="right" vertical="center"/>
    </xf>
    <xf numFmtId="41" fontId="7" fillId="3" borderId="7" xfId="0" applyNumberFormat="1" applyFont="1" applyFill="1" applyBorder="1" applyAlignment="1">
      <alignment horizontal="right" vertical="center"/>
    </xf>
    <xf numFmtId="41" fontId="8" fillId="3" borderId="0" xfId="0" applyNumberFormat="1" applyFont="1" applyFill="1" applyAlignment="1">
      <alignment horizontal="right" vertical="center"/>
    </xf>
    <xf numFmtId="41" fontId="7" fillId="3" borderId="4" xfId="0" applyNumberFormat="1" applyFont="1" applyFill="1" applyBorder="1" applyAlignment="1">
      <alignment horizontal="center" vertical="center"/>
    </xf>
    <xf numFmtId="38" fontId="7" fillId="3" borderId="4" xfId="1" applyFont="1" applyFill="1" applyBorder="1" applyAlignment="1">
      <alignment horizontal="right" vertical="center"/>
    </xf>
    <xf numFmtId="38" fontId="7" fillId="3" borderId="1" xfId="1" applyFont="1" applyFill="1" applyBorder="1" applyAlignment="1">
      <alignment horizontal="right" vertical="center"/>
    </xf>
    <xf numFmtId="38" fontId="7" fillId="3" borderId="0" xfId="1" applyFont="1" applyFill="1" applyAlignment="1">
      <alignment horizontal="right" vertical="center"/>
    </xf>
    <xf numFmtId="41" fontId="7" fillId="3" borderId="0" xfId="1" applyNumberFormat="1" applyFont="1" applyFill="1" applyAlignment="1">
      <alignment horizontal="right" vertical="center" wrapText="1"/>
    </xf>
    <xf numFmtId="38" fontId="7" fillId="3" borderId="0" xfId="1" applyFont="1" applyFill="1" applyAlignment="1">
      <alignment horizontal="right" vertical="center" wrapText="1"/>
    </xf>
    <xf numFmtId="38" fontId="8" fillId="3" borderId="48" xfId="1" applyFont="1" applyFill="1" applyBorder="1" applyAlignment="1">
      <alignment horizontal="right" vertical="center"/>
    </xf>
    <xf numFmtId="38" fontId="8" fillId="3" borderId="2" xfId="1" applyFont="1" applyFill="1" applyBorder="1" applyAlignment="1">
      <alignment horizontal="right" vertical="center"/>
    </xf>
    <xf numFmtId="0" fontId="0" fillId="3" borderId="8" xfId="0" applyFill="1" applyBorder="1" applyAlignment="1">
      <alignment horizontal="center" vertical="center"/>
    </xf>
    <xf numFmtId="38" fontId="7" fillId="3" borderId="7" xfId="1" applyFont="1" applyFill="1" applyBorder="1" applyAlignment="1">
      <alignment horizontal="right" vertical="center"/>
    </xf>
    <xf numFmtId="38" fontId="8" fillId="3" borderId="4" xfId="1" applyFont="1" applyFill="1" applyBorder="1" applyAlignment="1">
      <alignment horizontal="right" vertical="center"/>
    </xf>
    <xf numFmtId="38" fontId="8" fillId="3" borderId="0" xfId="1" applyFont="1" applyFill="1" applyAlignment="1">
      <alignment horizontal="right" vertical="center"/>
    </xf>
    <xf numFmtId="0" fontId="4" fillId="3" borderId="51"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0" fillId="3" borderId="11" xfId="0" applyFill="1" applyBorder="1" applyAlignment="1">
      <alignment horizontal="center" vertical="center"/>
    </xf>
    <xf numFmtId="41" fontId="7" fillId="3" borderId="32" xfId="0" applyNumberFormat="1" applyFont="1" applyFill="1" applyBorder="1" applyAlignment="1">
      <alignment horizontal="right" vertical="center"/>
    </xf>
    <xf numFmtId="41" fontId="7" fillId="3" borderId="49" xfId="0" applyNumberFormat="1" applyFont="1" applyFill="1" applyBorder="1" applyAlignment="1">
      <alignment horizontal="right" vertical="center"/>
    </xf>
    <xf numFmtId="178" fontId="7" fillId="3" borderId="4" xfId="1" applyNumberFormat="1" applyFont="1" applyFill="1" applyBorder="1" applyAlignment="1">
      <alignment horizontal="right" vertical="center"/>
    </xf>
    <xf numFmtId="178" fontId="7" fillId="3" borderId="0" xfId="1" applyNumberFormat="1" applyFont="1" applyFill="1" applyBorder="1" applyAlignment="1">
      <alignment horizontal="right" vertical="center"/>
    </xf>
    <xf numFmtId="178" fontId="7" fillId="3" borderId="0" xfId="1" applyNumberFormat="1" applyFont="1" applyFill="1" applyAlignment="1">
      <alignment horizontal="right" vertical="center"/>
    </xf>
    <xf numFmtId="178" fontId="7" fillId="3" borderId="7" xfId="1" applyNumberFormat="1" applyFont="1" applyFill="1" applyBorder="1" applyAlignment="1">
      <alignment horizontal="right" vertical="center"/>
    </xf>
    <xf numFmtId="178" fontId="7" fillId="3" borderId="1" xfId="1" applyNumberFormat="1" applyFont="1" applyFill="1" applyBorder="1" applyAlignment="1">
      <alignment horizontal="right" vertical="center"/>
    </xf>
    <xf numFmtId="41" fontId="7" fillId="3" borderId="56" xfId="0" applyNumberFormat="1" applyFont="1" applyFill="1" applyBorder="1" applyAlignment="1">
      <alignment horizontal="right" vertical="center"/>
    </xf>
    <xf numFmtId="41" fontId="7" fillId="3" borderId="54" xfId="0" applyNumberFormat="1" applyFont="1" applyFill="1" applyBorder="1" applyAlignment="1">
      <alignment horizontal="right" vertical="center"/>
    </xf>
    <xf numFmtId="38" fontId="8" fillId="3" borderId="0" xfId="1" applyFont="1" applyFill="1" applyAlignment="1">
      <alignment horizontal="center"/>
    </xf>
    <xf numFmtId="38" fontId="4" fillId="3" borderId="0" xfId="1" applyFont="1" applyFill="1">
      <alignment vertical="center"/>
    </xf>
    <xf numFmtId="38" fontId="4" fillId="3" borderId="0" xfId="1" applyFont="1" applyFill="1" applyAlignment="1">
      <alignment horizontal="distributed" vertical="center"/>
    </xf>
    <xf numFmtId="38" fontId="4" fillId="3" borderId="0" xfId="1" applyFont="1" applyFill="1" applyAlignment="1">
      <alignment horizontal="right" vertical="center"/>
    </xf>
    <xf numFmtId="38" fontId="7" fillId="3" borderId="6" xfId="1" applyFont="1" applyFill="1" applyBorder="1" applyAlignment="1">
      <alignment horizontal="center" vertical="center"/>
    </xf>
    <xf numFmtId="38" fontId="7" fillId="3" borderId="20" xfId="1" applyFont="1" applyFill="1" applyBorder="1" applyAlignment="1">
      <alignment horizontal="center" vertical="center"/>
    </xf>
    <xf numFmtId="38" fontId="7" fillId="3" borderId="1" xfId="1" applyFont="1" applyFill="1" applyBorder="1" applyAlignment="1">
      <alignment horizontal="center" vertical="center"/>
    </xf>
    <xf numFmtId="38" fontId="7" fillId="3" borderId="22" xfId="1" applyFont="1" applyFill="1" applyBorder="1" applyAlignment="1">
      <alignment horizontal="center" vertical="center"/>
    </xf>
    <xf numFmtId="38" fontId="7" fillId="3" borderId="24" xfId="1" applyFont="1" applyFill="1" applyBorder="1" applyAlignment="1">
      <alignment horizontal="right" vertical="center"/>
    </xf>
    <xf numFmtId="38" fontId="11" fillId="3" borderId="2" xfId="1" applyFont="1" applyFill="1" applyBorder="1" applyAlignment="1">
      <alignment horizontal="right" vertical="center"/>
    </xf>
    <xf numFmtId="38" fontId="11" fillId="3" borderId="0" xfId="1" applyFont="1" applyFill="1" applyAlignment="1">
      <alignment horizontal="right" vertical="center"/>
    </xf>
    <xf numFmtId="38" fontId="4" fillId="3" borderId="3" xfId="1" applyFont="1" applyFill="1" applyBorder="1">
      <alignment vertical="center"/>
    </xf>
    <xf numFmtId="38" fontId="4" fillId="3" borderId="3" xfId="1" applyFont="1" applyFill="1" applyBorder="1" applyAlignment="1">
      <alignment horizontal="distributed" vertical="center"/>
    </xf>
    <xf numFmtId="38" fontId="7" fillId="3" borderId="24" xfId="1" applyFont="1" applyFill="1" applyBorder="1">
      <alignment vertical="center"/>
    </xf>
    <xf numFmtId="38" fontId="10" fillId="3" borderId="0" xfId="1" applyFont="1" applyFill="1">
      <alignment vertical="center"/>
    </xf>
    <xf numFmtId="38" fontId="7" fillId="3" borderId="22" xfId="1" applyFont="1" applyFill="1" applyBorder="1" applyAlignment="1">
      <alignment horizontal="right" vertical="center"/>
    </xf>
    <xf numFmtId="38" fontId="11" fillId="3" borderId="1" xfId="1" applyFont="1" applyFill="1" applyBorder="1" applyAlignment="1">
      <alignment horizontal="right" vertical="center"/>
    </xf>
    <xf numFmtId="38" fontId="8" fillId="3" borderId="1" xfId="1" applyFont="1" applyFill="1" applyBorder="1" applyAlignment="1">
      <alignment vertical="center" justifyLastLine="1"/>
    </xf>
    <xf numFmtId="38" fontId="8" fillId="3" borderId="10" xfId="1" applyFont="1" applyFill="1" applyBorder="1" applyAlignment="1">
      <alignment vertical="center" justifyLastLine="1"/>
    </xf>
    <xf numFmtId="38" fontId="0" fillId="3" borderId="2" xfId="1" applyFont="1" applyFill="1" applyBorder="1">
      <alignment vertical="center"/>
    </xf>
    <xf numFmtId="38" fontId="0" fillId="3" borderId="0" xfId="1" applyFont="1" applyFill="1">
      <alignment vertical="center"/>
    </xf>
    <xf numFmtId="38" fontId="14" fillId="0" borderId="0" xfId="0" applyNumberFormat="1" applyFont="1" applyAlignment="1"/>
    <xf numFmtId="38" fontId="7" fillId="0" borderId="0" xfId="1" applyFont="1" applyAlignment="1">
      <alignment horizontal="right" vertical="center"/>
    </xf>
    <xf numFmtId="0" fontId="7" fillId="3" borderId="0" xfId="0" applyFont="1" applyFill="1" applyAlignment="1">
      <alignment horizontal="center" vertical="center"/>
    </xf>
    <xf numFmtId="176" fontId="7" fillId="3" borderId="4" xfId="0" applyNumberFormat="1" applyFont="1" applyFill="1" applyBorder="1" applyAlignment="1">
      <alignment horizontal="right" vertical="center"/>
    </xf>
    <xf numFmtId="176" fontId="7" fillId="3" borderId="0" xfId="0" applyNumberFormat="1" applyFont="1" applyFill="1" applyAlignment="1">
      <alignment horizontal="right" vertical="center"/>
    </xf>
    <xf numFmtId="0" fontId="6" fillId="3" borderId="0" xfId="0" applyFont="1" applyFill="1" applyAlignment="1">
      <alignment horizontal="left" vertical="center"/>
    </xf>
    <xf numFmtId="38" fontId="7" fillId="3" borderId="0" xfId="1" applyFont="1" applyFill="1">
      <alignment vertical="center"/>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3" fontId="7" fillId="0" borderId="4" xfId="0" applyNumberFormat="1" applyFont="1" applyBorder="1" applyAlignment="1">
      <alignment horizontal="center" vertical="center"/>
    </xf>
    <xf numFmtId="3" fontId="7" fillId="0" borderId="0" xfId="0" applyNumberFormat="1" applyFont="1" applyAlignment="1">
      <alignment horizontal="center" vertical="center"/>
    </xf>
    <xf numFmtId="177" fontId="7" fillId="0" borderId="0" xfId="0" applyNumberFormat="1" applyFont="1" applyAlignment="1">
      <alignment horizontal="right" vertical="center"/>
    </xf>
    <xf numFmtId="177" fontId="7" fillId="0" borderId="3" xfId="0" applyNumberFormat="1" applyFont="1" applyBorder="1" applyAlignment="1">
      <alignment horizontal="righ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right" vertical="center"/>
    </xf>
    <xf numFmtId="0" fontId="0" fillId="0" borderId="0" xfId="0" applyAlignment="1">
      <alignment horizontal="left" vertical="center"/>
    </xf>
    <xf numFmtId="0" fontId="5" fillId="2" borderId="0" xfId="0" applyFont="1" applyFill="1" applyAlignment="1">
      <alignment horizontal="left" vertical="center"/>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2" fillId="0" borderId="0" xfId="0" applyFont="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xf>
    <xf numFmtId="0" fontId="0" fillId="0" borderId="4" xfId="0" applyBorder="1" applyAlignment="1">
      <alignment horizontal="left" vertical="center"/>
    </xf>
    <xf numFmtId="176" fontId="7" fillId="0" borderId="0" xfId="0" applyNumberFormat="1" applyFont="1" applyAlignment="1">
      <alignment horizontal="right" vertical="center"/>
    </xf>
    <xf numFmtId="41" fontId="7" fillId="0" borderId="0" xfId="0" applyNumberFormat="1" applyFont="1" applyAlignment="1">
      <alignment horizontal="right" vertical="center"/>
    </xf>
    <xf numFmtId="41" fontId="7" fillId="0" borderId="3" xfId="0" applyNumberFormat="1" applyFont="1" applyBorder="1" applyAlignment="1">
      <alignment horizontal="right" vertical="center"/>
    </xf>
    <xf numFmtId="176" fontId="7" fillId="0" borderId="4" xfId="0" applyNumberFormat="1" applyFont="1" applyBorder="1" applyAlignment="1">
      <alignment horizontal="right" vertical="center"/>
    </xf>
    <xf numFmtId="41" fontId="7" fillId="0" borderId="4" xfId="0" applyNumberFormat="1" applyFont="1" applyBorder="1" applyAlignment="1">
      <alignment horizontal="right" vertical="center"/>
    </xf>
    <xf numFmtId="3" fontId="7" fillId="0" borderId="7" xfId="0" applyNumberFormat="1" applyFont="1" applyBorder="1" applyAlignment="1">
      <alignment horizontal="center" vertical="center"/>
    </xf>
    <xf numFmtId="3" fontId="7" fillId="0" borderId="1" xfId="0" applyNumberFormat="1" applyFont="1" applyBorder="1" applyAlignment="1">
      <alignment horizontal="center" vertical="center"/>
    </xf>
    <xf numFmtId="177" fontId="7" fillId="0" borderId="1" xfId="0" applyNumberFormat="1" applyFont="1" applyBorder="1" applyAlignment="1">
      <alignment horizontal="right" vertical="center"/>
    </xf>
    <xf numFmtId="177" fontId="7" fillId="0" borderId="10" xfId="0" applyNumberFormat="1" applyFont="1" applyBorder="1" applyAlignment="1">
      <alignment horizontal="righ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178" fontId="7" fillId="0" borderId="4" xfId="0" applyNumberFormat="1" applyFont="1" applyBorder="1" applyAlignment="1">
      <alignment horizontal="right" vertical="center"/>
    </xf>
    <xf numFmtId="178" fontId="7" fillId="0" borderId="0" xfId="0" applyNumberFormat="1" applyFont="1" applyAlignment="1">
      <alignment horizontal="right" vertical="center"/>
    </xf>
    <xf numFmtId="176" fontId="7" fillId="3" borderId="0" xfId="0" applyNumberFormat="1" applyFont="1" applyFill="1">
      <alignment vertical="center"/>
    </xf>
    <xf numFmtId="0" fontId="7" fillId="3" borderId="0" xfId="0" applyFont="1" applyFill="1" applyAlignment="1">
      <alignment horizontal="center" vertical="center"/>
    </xf>
    <xf numFmtId="176" fontId="7" fillId="3" borderId="4" xfId="0" applyNumberFormat="1" applyFont="1" applyFill="1" applyBorder="1" applyAlignment="1">
      <alignment horizontal="right" vertical="center"/>
    </xf>
    <xf numFmtId="176" fontId="7" fillId="3" borderId="0" xfId="0" applyNumberFormat="1" applyFont="1" applyFill="1" applyAlignment="1">
      <alignment horizontal="right" vertical="center"/>
    </xf>
    <xf numFmtId="0" fontId="8" fillId="3" borderId="0" xfId="0" applyFont="1" applyFill="1" applyAlignment="1">
      <alignment horizontal="center" vertical="center"/>
    </xf>
    <xf numFmtId="0" fontId="4" fillId="3" borderId="11" xfId="0" applyFont="1" applyFill="1" applyBorder="1" applyAlignment="1">
      <alignment horizontal="right" vertical="center"/>
    </xf>
    <xf numFmtId="0" fontId="4" fillId="3" borderId="1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5" xfId="0" applyFont="1" applyFill="1" applyBorder="1" applyAlignment="1">
      <alignment horizontal="distributed" vertical="center" justifyLastLine="1"/>
    </xf>
    <xf numFmtId="0" fontId="4" fillId="3" borderId="6" xfId="0" applyFont="1" applyFill="1" applyBorder="1" applyAlignment="1">
      <alignment horizontal="distributed" vertical="center" justifyLastLine="1"/>
    </xf>
    <xf numFmtId="0" fontId="4" fillId="3" borderId="14" xfId="0" applyFont="1" applyFill="1" applyBorder="1" applyAlignment="1">
      <alignment horizontal="distributed" vertical="center" justifyLastLine="1"/>
    </xf>
    <xf numFmtId="0" fontId="4" fillId="3" borderId="7" xfId="0" applyFont="1" applyFill="1" applyBorder="1" applyAlignment="1">
      <alignment horizontal="distributed" vertical="center" justifyLastLine="1"/>
    </xf>
    <xf numFmtId="0" fontId="4" fillId="3" borderId="1" xfId="0" applyFont="1" applyFill="1" applyBorder="1" applyAlignment="1">
      <alignment horizontal="distributed" vertical="center" justifyLastLine="1"/>
    </xf>
    <xf numFmtId="0" fontId="4" fillId="3" borderId="10" xfId="0" applyFont="1" applyFill="1" applyBorder="1" applyAlignment="1">
      <alignment horizontal="distributed" vertical="center" justifyLastLine="1"/>
    </xf>
    <xf numFmtId="0" fontId="4" fillId="3" borderId="13" xfId="0" applyFont="1" applyFill="1" applyBorder="1" applyAlignment="1">
      <alignment horizontal="distributed" vertical="center" justifyLastLine="1"/>
    </xf>
    <xf numFmtId="0" fontId="4" fillId="3" borderId="15" xfId="0" applyFont="1" applyFill="1" applyBorder="1" applyAlignment="1">
      <alignment horizontal="distributed" vertical="center" justifyLastLine="1"/>
    </xf>
    <xf numFmtId="0" fontId="4" fillId="3" borderId="17" xfId="0" applyFont="1" applyFill="1" applyBorder="1" applyAlignment="1">
      <alignment horizontal="distributed" vertical="center" justifyLastLine="1"/>
    </xf>
    <xf numFmtId="0" fontId="4" fillId="3" borderId="18" xfId="0" applyFont="1" applyFill="1" applyBorder="1" applyAlignment="1">
      <alignment horizontal="distributed" vertical="center" justifyLastLine="1"/>
    </xf>
    <xf numFmtId="0" fontId="4" fillId="3" borderId="16" xfId="0" applyFont="1" applyFill="1" applyBorder="1" applyAlignment="1">
      <alignment horizontal="distributed" vertical="center" justifyLastLine="1"/>
    </xf>
    <xf numFmtId="176" fontId="7" fillId="3" borderId="2" xfId="0" applyNumberFormat="1" applyFont="1" applyFill="1" applyBorder="1">
      <alignment vertical="center"/>
    </xf>
    <xf numFmtId="0" fontId="7" fillId="3" borderId="2" xfId="0" applyFont="1" applyFill="1" applyBorder="1" applyAlignment="1">
      <alignment horizontal="center" vertical="center"/>
    </xf>
    <xf numFmtId="176" fontId="7" fillId="3" borderId="48" xfId="0" applyNumberFormat="1" applyFont="1" applyFill="1" applyBorder="1" applyAlignment="1">
      <alignment horizontal="right" vertical="center"/>
    </xf>
    <xf numFmtId="176" fontId="7" fillId="3" borderId="2" xfId="0" applyNumberFormat="1" applyFont="1" applyFill="1" applyBorder="1" applyAlignment="1">
      <alignment horizontal="right" vertical="center"/>
    </xf>
    <xf numFmtId="0" fontId="4" fillId="3" borderId="2" xfId="0" applyFont="1" applyFill="1" applyBorder="1" applyAlignment="1">
      <alignment horizontal="center" vertical="center"/>
    </xf>
    <xf numFmtId="0" fontId="0" fillId="3" borderId="0" xfId="0" applyFill="1" applyAlignment="1">
      <alignment horizontal="right" vertical="center"/>
    </xf>
    <xf numFmtId="176" fontId="7" fillId="3" borderId="7" xfId="0" applyNumberFormat="1" applyFont="1" applyFill="1" applyBorder="1" applyAlignment="1">
      <alignment horizontal="right" vertical="center"/>
    </xf>
    <xf numFmtId="0" fontId="0" fillId="3" borderId="1" xfId="0" applyFill="1" applyBorder="1" applyAlignment="1">
      <alignment horizontal="right" vertical="center"/>
    </xf>
    <xf numFmtId="176" fontId="7" fillId="3" borderId="1" xfId="0" applyNumberFormat="1" applyFont="1" applyFill="1" applyBorder="1">
      <alignment vertical="center"/>
    </xf>
    <xf numFmtId="0" fontId="4" fillId="3" borderId="0" xfId="0" applyFont="1" applyFill="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0" xfId="0" applyFont="1" applyFill="1" applyAlignment="1">
      <alignment horizontal="right" vertical="center"/>
    </xf>
    <xf numFmtId="14" fontId="6" fillId="3" borderId="0" xfId="0" applyNumberFormat="1" applyFont="1" applyFill="1" applyAlignment="1">
      <alignment horizontal="center" vertical="center" textRotation="255"/>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textRotation="255"/>
    </xf>
    <xf numFmtId="176" fontId="9" fillId="3" borderId="4" xfId="0" applyNumberFormat="1" applyFont="1" applyFill="1" applyBorder="1" applyAlignment="1">
      <alignment horizontal="right" vertical="center"/>
    </xf>
    <xf numFmtId="176" fontId="9" fillId="3" borderId="0" xfId="0" applyNumberFormat="1" applyFont="1" applyFill="1" applyAlignment="1">
      <alignment horizontal="right" vertical="center"/>
    </xf>
    <xf numFmtId="0" fontId="6" fillId="3" borderId="11" xfId="0" applyFont="1" applyFill="1" applyBorder="1" applyAlignment="1">
      <alignment horizontal="right" vertical="center"/>
    </xf>
    <xf numFmtId="0" fontId="6" fillId="3" borderId="1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38" fontId="10" fillId="3" borderId="4" xfId="1" applyFont="1" applyFill="1" applyBorder="1" applyAlignment="1">
      <alignment horizontal="right" vertical="center"/>
    </xf>
    <xf numFmtId="38" fontId="10" fillId="3" borderId="0" xfId="1" applyFont="1" applyFill="1" applyAlignment="1">
      <alignment horizontal="right" vertical="center"/>
    </xf>
    <xf numFmtId="38" fontId="7" fillId="3" borderId="17" xfId="1" applyFont="1" applyFill="1" applyBorder="1" applyAlignment="1">
      <alignment horizontal="center" vertical="center"/>
    </xf>
    <xf numFmtId="38" fontId="7" fillId="3" borderId="18" xfId="1" applyFont="1" applyFill="1" applyBorder="1" applyAlignment="1">
      <alignment horizontal="center" vertical="center"/>
    </xf>
    <xf numFmtId="38" fontId="7" fillId="3" borderId="16" xfId="1" applyFont="1" applyFill="1" applyBorder="1" applyAlignment="1">
      <alignment horizontal="center" vertical="center"/>
    </xf>
    <xf numFmtId="38" fontId="10" fillId="3" borderId="2" xfId="1" applyFont="1" applyFill="1" applyBorder="1" applyAlignment="1">
      <alignment horizontal="right" vertical="center"/>
    </xf>
    <xf numFmtId="38" fontId="10" fillId="3" borderId="27" xfId="1" applyFont="1" applyFill="1" applyBorder="1" applyAlignment="1">
      <alignment horizontal="right" vertical="center"/>
    </xf>
    <xf numFmtId="38" fontId="7" fillId="3" borderId="2" xfId="1" applyFont="1" applyFill="1" applyBorder="1" applyAlignment="1">
      <alignment horizontal="left" vertical="center"/>
    </xf>
    <xf numFmtId="38" fontId="7" fillId="3" borderId="19" xfId="1" applyFont="1" applyFill="1" applyBorder="1" applyAlignment="1">
      <alignment horizontal="left" vertical="center"/>
    </xf>
    <xf numFmtId="38" fontId="10" fillId="3" borderId="48" xfId="1" applyFont="1" applyFill="1" applyBorder="1" applyAlignment="1">
      <alignment horizontal="right" vertical="center"/>
    </xf>
    <xf numFmtId="38" fontId="7" fillId="3" borderId="0" xfId="1" applyFont="1" applyFill="1" applyAlignment="1">
      <alignment horizontal="left" vertical="center"/>
    </xf>
    <xf numFmtId="38" fontId="7" fillId="3" borderId="3" xfId="1" applyFont="1" applyFill="1" applyBorder="1" applyAlignment="1">
      <alignment horizontal="left" vertical="center"/>
    </xf>
    <xf numFmtId="38" fontId="2" fillId="3" borderId="0" xfId="1" applyFont="1" applyFill="1" applyAlignment="1">
      <alignment horizontal="center"/>
    </xf>
    <xf numFmtId="38" fontId="0" fillId="3" borderId="11" xfId="1" applyFont="1" applyFill="1" applyBorder="1" applyAlignment="1">
      <alignment horizontal="right" vertical="center"/>
    </xf>
    <xf numFmtId="38" fontId="4" fillId="3" borderId="11" xfId="1" applyFont="1" applyFill="1" applyBorder="1" applyAlignment="1">
      <alignment horizontal="right" vertical="center"/>
    </xf>
    <xf numFmtId="38" fontId="7" fillId="3" borderId="6" xfId="1" applyFont="1" applyFill="1" applyBorder="1" applyAlignment="1">
      <alignment horizontal="center" vertical="center"/>
    </xf>
    <xf numFmtId="38" fontId="7" fillId="3" borderId="14" xfId="1" applyFont="1" applyFill="1" applyBorder="1" applyAlignment="1">
      <alignment horizontal="center" vertical="center"/>
    </xf>
    <xf numFmtId="38" fontId="7" fillId="3" borderId="1" xfId="1" applyFont="1" applyFill="1" applyBorder="1" applyAlignment="1">
      <alignment horizontal="center" vertical="center"/>
    </xf>
    <xf numFmtId="38" fontId="7" fillId="3" borderId="10"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7" xfId="1" applyFont="1" applyFill="1" applyBorder="1" applyAlignment="1">
      <alignment horizontal="center" vertical="center"/>
    </xf>
    <xf numFmtId="38" fontId="7" fillId="3" borderId="13" xfId="1" applyFont="1" applyFill="1" applyBorder="1" applyAlignment="1">
      <alignment horizontal="center" vertical="center"/>
    </xf>
    <xf numFmtId="38" fontId="7" fillId="3" borderId="15" xfId="1" applyFont="1" applyFill="1" applyBorder="1" applyAlignment="1">
      <alignment horizontal="center" vertical="center"/>
    </xf>
    <xf numFmtId="38" fontId="7" fillId="3" borderId="21" xfId="1" applyFont="1" applyFill="1" applyBorder="1" applyAlignment="1">
      <alignment horizontal="center" vertical="center"/>
    </xf>
    <xf numFmtId="38" fontId="7" fillId="3" borderId="23" xfId="1" applyFont="1" applyFill="1" applyBorder="1" applyAlignment="1">
      <alignment horizontal="center" vertical="center"/>
    </xf>
    <xf numFmtId="38" fontId="10" fillId="3" borderId="25" xfId="1" applyFont="1" applyFill="1" applyBorder="1" applyAlignment="1">
      <alignment horizontal="right" vertical="center"/>
    </xf>
    <xf numFmtId="38" fontId="7" fillId="3" borderId="0" xfId="1" applyFont="1" applyFill="1" applyAlignment="1">
      <alignment horizontal="left" vertical="center" readingOrder="1"/>
    </xf>
    <xf numFmtId="38" fontId="7" fillId="3" borderId="3" xfId="1" applyFont="1" applyFill="1" applyBorder="1" applyAlignment="1">
      <alignment horizontal="left" vertical="center" readingOrder="1"/>
    </xf>
    <xf numFmtId="38" fontId="10" fillId="0" borderId="4" xfId="1" applyFont="1" applyBorder="1" applyAlignment="1">
      <alignment horizontal="right" vertical="center"/>
    </xf>
    <xf numFmtId="38" fontId="10" fillId="0" borderId="0" xfId="1" applyFont="1" applyAlignment="1">
      <alignment horizontal="right" vertical="center"/>
    </xf>
    <xf numFmtId="38" fontId="10" fillId="0" borderId="25" xfId="1" applyFont="1" applyBorder="1" applyAlignment="1">
      <alignment horizontal="right" vertical="center"/>
    </xf>
    <xf numFmtId="38" fontId="7" fillId="0" borderId="0" xfId="1" applyFont="1" applyAlignment="1">
      <alignment horizontal="left" vertical="center"/>
    </xf>
    <xf numFmtId="38" fontId="7" fillId="0" borderId="3" xfId="1" applyFont="1" applyBorder="1" applyAlignment="1">
      <alignment horizontal="left" vertical="center"/>
    </xf>
    <xf numFmtId="38" fontId="8" fillId="3" borderId="0" xfId="1" applyFont="1" applyFill="1" applyAlignment="1">
      <alignment horizontal="left" vertical="center"/>
    </xf>
    <xf numFmtId="38" fontId="8" fillId="3" borderId="3" xfId="1" applyFont="1" applyFill="1" applyBorder="1" applyAlignment="1">
      <alignment horizontal="left" vertical="center"/>
    </xf>
    <xf numFmtId="38" fontId="10" fillId="0" borderId="0" xfId="1" applyFont="1">
      <alignment vertical="center"/>
    </xf>
    <xf numFmtId="38" fontId="10" fillId="0" borderId="25" xfId="1" applyFont="1" applyBorder="1">
      <alignment vertical="center"/>
    </xf>
    <xf numFmtId="38" fontId="10" fillId="0" borderId="4" xfId="1" applyFont="1" applyBorder="1">
      <alignment vertical="center"/>
    </xf>
    <xf numFmtId="38" fontId="7" fillId="3" borderId="1" xfId="1" applyFont="1" applyFill="1" applyBorder="1" applyAlignment="1">
      <alignment horizontal="left" vertical="center"/>
    </xf>
    <xf numFmtId="38" fontId="7" fillId="3" borderId="10" xfId="1" applyFont="1" applyFill="1" applyBorder="1" applyAlignment="1">
      <alignment horizontal="left" vertical="center"/>
    </xf>
    <xf numFmtId="38" fontId="10" fillId="3" borderId="7" xfId="1" applyFont="1" applyFill="1" applyBorder="1" applyAlignment="1">
      <alignment horizontal="right" vertical="center"/>
    </xf>
    <xf numFmtId="38" fontId="10" fillId="3" borderId="1" xfId="1" applyFont="1" applyFill="1" applyBorder="1" applyAlignment="1">
      <alignment horizontal="right" vertical="center"/>
    </xf>
    <xf numFmtId="38" fontId="10" fillId="3" borderId="26" xfId="1" applyFont="1" applyFill="1" applyBorder="1" applyAlignment="1">
      <alignment horizontal="right" vertical="center"/>
    </xf>
    <xf numFmtId="38" fontId="0" fillId="3" borderId="2" xfId="1" applyFont="1" applyFill="1" applyBorder="1" applyAlignment="1">
      <alignment horizontal="right" vertical="center"/>
    </xf>
    <xf numFmtId="38" fontId="8" fillId="3" borderId="1" xfId="1" applyFont="1" applyFill="1" applyBorder="1" applyAlignment="1">
      <alignment horizontal="center" vertical="center" justifyLastLine="1"/>
    </xf>
    <xf numFmtId="41" fontId="7" fillId="3" borderId="1" xfId="0" applyNumberFormat="1" applyFont="1" applyFill="1" applyBorder="1" applyAlignment="1">
      <alignment horizontal="right" vertical="center"/>
    </xf>
    <xf numFmtId="41" fontId="7" fillId="3" borderId="0" xfId="1" applyNumberFormat="1" applyFont="1" applyFill="1" applyAlignment="1">
      <alignment horizontal="center" vertical="center"/>
    </xf>
    <xf numFmtId="41" fontId="7" fillId="3" borderId="0" xfId="0" applyNumberFormat="1" applyFont="1" applyFill="1" applyAlignment="1">
      <alignment horizontal="right" vertical="center"/>
    </xf>
    <xf numFmtId="41" fontId="7" fillId="3" borderId="0" xfId="0" applyNumberFormat="1" applyFont="1" applyFill="1" applyAlignment="1">
      <alignment horizontal="center" vertical="center"/>
    </xf>
    <xf numFmtId="41" fontId="7" fillId="3" borderId="2" xfId="0" applyNumberFormat="1" applyFont="1" applyFill="1" applyBorder="1" applyAlignment="1">
      <alignment horizontal="right" vertical="center"/>
    </xf>
    <xf numFmtId="0" fontId="7" fillId="3" borderId="1" xfId="0" applyFont="1" applyFill="1" applyBorder="1" applyAlignment="1">
      <alignment horizontal="distributed" vertical="center" indent="1"/>
    </xf>
    <xf numFmtId="0" fontId="7" fillId="3" borderId="10" xfId="0" applyFont="1" applyFill="1" applyBorder="1" applyAlignment="1">
      <alignment horizontal="distributed" vertical="center" indent="1"/>
    </xf>
    <xf numFmtId="0" fontId="7" fillId="3" borderId="0" xfId="0" applyFont="1" applyFill="1" applyAlignment="1">
      <alignment horizontal="distributed" vertical="center" indent="1"/>
    </xf>
    <xf numFmtId="0" fontId="7" fillId="3" borderId="3" xfId="0" applyFont="1" applyFill="1" applyBorder="1" applyAlignment="1">
      <alignment horizontal="distributed" vertical="center" indent="1"/>
    </xf>
    <xf numFmtId="41" fontId="7" fillId="3" borderId="0" xfId="1" applyNumberFormat="1" applyFont="1" applyFill="1" applyBorder="1" applyAlignment="1">
      <alignment horizontal="center" vertical="center"/>
    </xf>
    <xf numFmtId="0" fontId="12" fillId="3" borderId="0" xfId="0" applyFont="1" applyFill="1" applyAlignment="1">
      <alignment horizontal="distributed" vertical="center" indent="1"/>
    </xf>
    <xf numFmtId="0" fontId="12" fillId="3" borderId="3" xfId="0" applyFont="1" applyFill="1" applyBorder="1" applyAlignment="1">
      <alignment horizontal="distributed" vertical="center" indent="1"/>
    </xf>
    <xf numFmtId="0" fontId="8" fillId="3" borderId="2" xfId="0" applyFont="1" applyFill="1" applyBorder="1" applyAlignment="1">
      <alignment horizontal="distributed" vertical="center" indent="1"/>
    </xf>
    <xf numFmtId="0" fontId="8" fillId="3" borderId="19" xfId="0" applyFont="1" applyFill="1" applyBorder="1" applyAlignment="1">
      <alignment horizontal="distributed" vertical="center" indent="1"/>
    </xf>
    <xf numFmtId="0" fontId="7" fillId="3" borderId="6" xfId="0" applyFont="1" applyFill="1" applyBorder="1" applyAlignment="1">
      <alignment horizontal="distributed" vertical="center" justifyLastLine="1"/>
    </xf>
    <xf numFmtId="0" fontId="7" fillId="3" borderId="14" xfId="0" applyFont="1" applyFill="1" applyBorder="1" applyAlignment="1">
      <alignment horizontal="distributed" vertical="center" justifyLastLine="1"/>
    </xf>
    <xf numFmtId="0" fontId="7" fillId="3" borderId="1" xfId="0" applyFont="1" applyFill="1" applyBorder="1" applyAlignment="1">
      <alignment horizontal="distributed" vertical="center" justifyLastLine="1"/>
    </xf>
    <xf numFmtId="0" fontId="7" fillId="3" borderId="10" xfId="0" applyFont="1" applyFill="1" applyBorder="1" applyAlignment="1">
      <alignment horizontal="distributed" vertical="center" justifyLastLine="1"/>
    </xf>
    <xf numFmtId="0" fontId="7" fillId="3" borderId="29" xfId="0" applyFont="1" applyFill="1" applyBorder="1" applyAlignment="1">
      <alignment horizontal="distributed" vertical="center" indent="1"/>
    </xf>
    <xf numFmtId="41" fontId="8" fillId="3" borderId="2" xfId="0" applyNumberFormat="1" applyFont="1" applyFill="1" applyBorder="1" applyAlignment="1">
      <alignment horizontal="right" vertical="center"/>
    </xf>
    <xf numFmtId="41" fontId="7" fillId="3" borderId="9" xfId="0" applyNumberFormat="1" applyFont="1" applyFill="1" applyBorder="1" applyAlignment="1">
      <alignment horizontal="center" vertical="center"/>
    </xf>
    <xf numFmtId="41" fontId="7" fillId="3" borderId="17" xfId="0" applyNumberFormat="1" applyFont="1" applyFill="1" applyBorder="1" applyAlignment="1">
      <alignment horizontal="center" vertical="center"/>
    </xf>
    <xf numFmtId="41" fontId="7" fillId="3" borderId="2" xfId="0" applyNumberFormat="1" applyFont="1" applyFill="1" applyBorder="1" applyAlignment="1">
      <alignment horizontal="center" vertical="center"/>
    </xf>
    <xf numFmtId="41" fontId="7" fillId="3" borderId="13" xfId="0" applyNumberFormat="1" applyFont="1" applyFill="1" applyBorder="1" applyAlignment="1">
      <alignment horizontal="center" vertical="center"/>
    </xf>
    <xf numFmtId="41" fontId="7" fillId="3" borderId="15" xfId="0" applyNumberFormat="1" applyFont="1" applyFill="1" applyBorder="1" applyAlignment="1">
      <alignment horizontal="center" vertical="center"/>
    </xf>
    <xf numFmtId="41" fontId="7" fillId="3" borderId="12" xfId="0" applyNumberFormat="1" applyFont="1" applyFill="1" applyBorder="1" applyAlignment="1">
      <alignment horizontal="center" vertical="center"/>
    </xf>
    <xf numFmtId="41" fontId="7" fillId="3" borderId="28" xfId="0" applyNumberFormat="1" applyFont="1" applyFill="1" applyBorder="1" applyAlignment="1">
      <alignment horizontal="center" vertical="center"/>
    </xf>
    <xf numFmtId="41" fontId="7" fillId="3" borderId="5" xfId="0" applyNumberFormat="1" applyFont="1" applyFill="1" applyBorder="1" applyAlignment="1">
      <alignment horizontal="center" vertical="center"/>
    </xf>
    <xf numFmtId="41" fontId="8" fillId="3" borderId="2" xfId="1" applyNumberFormat="1" applyFont="1" applyFill="1" applyBorder="1" applyAlignment="1">
      <alignment horizontal="right" vertical="center"/>
    </xf>
    <xf numFmtId="0" fontId="2" fillId="3" borderId="0" xfId="0" applyFont="1" applyFill="1" applyAlignment="1">
      <alignment horizontal="center" vertical="center"/>
    </xf>
    <xf numFmtId="41" fontId="7" fillId="3" borderId="11" xfId="0" applyNumberFormat="1" applyFont="1" applyFill="1" applyBorder="1" applyAlignment="1">
      <alignment horizontal="right"/>
    </xf>
    <xf numFmtId="0" fontId="7" fillId="3" borderId="0" xfId="0" applyFont="1" applyFill="1" applyAlignment="1">
      <alignment horizontal="right" vertical="center"/>
    </xf>
    <xf numFmtId="183" fontId="0" fillId="3" borderId="0" xfId="0" applyNumberFormat="1" applyFill="1" applyAlignment="1">
      <alignment horizontal="center" vertical="center"/>
    </xf>
    <xf numFmtId="183" fontId="4" fillId="3" borderId="0" xfId="0" applyNumberFormat="1" applyFont="1" applyFill="1" applyAlignment="1">
      <alignment horizontal="center" vertical="center"/>
    </xf>
    <xf numFmtId="179" fontId="7" fillId="3" borderId="0" xfId="0" applyNumberFormat="1" applyFont="1" applyFill="1" applyAlignment="1">
      <alignment horizontal="right" vertical="center"/>
    </xf>
    <xf numFmtId="183" fontId="7" fillId="3" borderId="0" xfId="0" applyNumberFormat="1" applyFont="1" applyFill="1" applyAlignment="1">
      <alignment horizontal="right" vertical="center"/>
    </xf>
    <xf numFmtId="0" fontId="0" fillId="3" borderId="2" xfId="0" applyFill="1" applyBorder="1" applyAlignment="1">
      <alignment horizontal="right" vertical="center"/>
    </xf>
    <xf numFmtId="0" fontId="4" fillId="3" borderId="2" xfId="0" applyFont="1" applyFill="1" applyBorder="1" applyAlignment="1">
      <alignment horizontal="right" vertical="center"/>
    </xf>
    <xf numFmtId="0" fontId="7" fillId="3" borderId="1" xfId="0" applyFont="1" applyFill="1" applyBorder="1" applyAlignment="1">
      <alignment horizontal="right" vertical="center"/>
    </xf>
    <xf numFmtId="176" fontId="7" fillId="3" borderId="1" xfId="0" applyNumberFormat="1" applyFont="1" applyFill="1" applyBorder="1" applyAlignment="1">
      <alignment horizontal="right" vertical="center"/>
    </xf>
    <xf numFmtId="179" fontId="7" fillId="3" borderId="1" xfId="0" applyNumberFormat="1" applyFont="1" applyFill="1" applyBorder="1" applyAlignment="1">
      <alignment horizontal="right" vertical="center"/>
    </xf>
    <xf numFmtId="176" fontId="8" fillId="3" borderId="0" xfId="0" applyNumberFormat="1" applyFont="1" applyFill="1" applyAlignment="1">
      <alignment horizontal="right" vertical="center"/>
    </xf>
    <xf numFmtId="179" fontId="8" fillId="3" borderId="0" xfId="0" applyNumberFormat="1" applyFont="1" applyFill="1" applyAlignment="1">
      <alignment horizontal="right" vertical="center"/>
    </xf>
    <xf numFmtId="0" fontId="8" fillId="3" borderId="0" xfId="0" applyFont="1" applyFill="1" applyAlignment="1">
      <alignment horizontal="right" vertical="center"/>
    </xf>
    <xf numFmtId="176" fontId="8" fillId="3" borderId="4" xfId="0" applyNumberFormat="1" applyFont="1" applyFill="1" applyBorder="1" applyAlignment="1">
      <alignment horizontal="right" vertical="center"/>
    </xf>
    <xf numFmtId="179" fontId="7" fillId="3" borderId="2" xfId="0" applyNumberFormat="1" applyFont="1" applyFill="1" applyBorder="1" applyAlignment="1">
      <alignment horizontal="right" vertical="center"/>
    </xf>
    <xf numFmtId="0" fontId="7" fillId="3" borderId="2" xfId="0" applyFont="1" applyFill="1" applyBorder="1" applyAlignment="1">
      <alignment horizontal="right" vertical="center"/>
    </xf>
    <xf numFmtId="0" fontId="4" fillId="3" borderId="0" xfId="0" applyFont="1" applyFill="1" applyAlignment="1">
      <alignment horizontal="distributed" vertical="center" justifyLastLine="1"/>
    </xf>
    <xf numFmtId="0" fontId="4" fillId="3" borderId="3" xfId="0" applyFont="1" applyFill="1" applyBorder="1" applyAlignment="1">
      <alignment horizontal="distributed" vertical="center" justifyLastLine="1"/>
    </xf>
    <xf numFmtId="0" fontId="3" fillId="3" borderId="0" xfId="0" applyFont="1" applyFill="1" applyAlignment="1">
      <alignment horizontal="center" vertical="center"/>
    </xf>
    <xf numFmtId="176" fontId="3" fillId="3" borderId="4" xfId="0" applyNumberFormat="1" applyFont="1" applyFill="1" applyBorder="1" applyAlignment="1">
      <alignment horizontal="right" vertical="center"/>
    </xf>
    <xf numFmtId="176" fontId="3" fillId="3" borderId="0" xfId="0" applyNumberFormat="1" applyFont="1" applyFill="1" applyAlignment="1">
      <alignment horizontal="right" vertical="center"/>
    </xf>
    <xf numFmtId="176" fontId="3" fillId="0" borderId="1" xfId="0" applyNumberFormat="1" applyFont="1" applyBorder="1" applyAlignment="1">
      <alignment horizontal="right" vertical="center"/>
    </xf>
    <xf numFmtId="176" fontId="9" fillId="3" borderId="2" xfId="0" applyNumberFormat="1" applyFont="1" applyFill="1" applyBorder="1" applyAlignment="1">
      <alignment horizontal="right" vertical="center"/>
    </xf>
    <xf numFmtId="0" fontId="9" fillId="3" borderId="2" xfId="0" applyFont="1" applyFill="1" applyBorder="1" applyAlignment="1">
      <alignment horizontal="right" vertical="center"/>
    </xf>
    <xf numFmtId="176" fontId="4" fillId="3" borderId="0" xfId="0" applyNumberFormat="1" applyFont="1" applyFill="1" applyAlignment="1">
      <alignment horizontal="right" vertical="center"/>
    </xf>
    <xf numFmtId="0" fontId="4" fillId="3" borderId="24" xfId="0" applyFont="1" applyFill="1" applyBorder="1" applyAlignment="1">
      <alignment horizontal="center" vertical="center"/>
    </xf>
    <xf numFmtId="0" fontId="4" fillId="3" borderId="3" xfId="0" applyFont="1" applyFill="1" applyBorder="1" applyAlignment="1">
      <alignment horizontal="center" vertical="center"/>
    </xf>
    <xf numFmtId="176" fontId="4" fillId="3" borderId="4" xfId="0" applyNumberFormat="1" applyFont="1" applyFill="1" applyBorder="1" applyAlignment="1">
      <alignment horizontal="right" vertical="center"/>
    </xf>
    <xf numFmtId="41"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4" fillId="3" borderId="24" xfId="0" applyNumberFormat="1" applyFont="1" applyFill="1" applyBorder="1" applyAlignment="1">
      <alignment horizontal="center" vertical="center"/>
    </xf>
    <xf numFmtId="176" fontId="4" fillId="3" borderId="0" xfId="0" applyNumberFormat="1" applyFont="1" applyFill="1" applyAlignment="1">
      <alignment horizontal="center" vertical="center"/>
    </xf>
    <xf numFmtId="176" fontId="4" fillId="3" borderId="3" xfId="0" applyNumberFormat="1" applyFont="1" applyFill="1" applyBorder="1" applyAlignment="1">
      <alignment horizontal="center" vertical="center"/>
    </xf>
    <xf numFmtId="176" fontId="4" fillId="0" borderId="25" xfId="0" applyNumberFormat="1" applyFont="1" applyBorder="1" applyAlignment="1">
      <alignment horizontal="right" vertical="center"/>
    </xf>
    <xf numFmtId="0" fontId="2" fillId="3" borderId="0" xfId="0" applyFont="1" applyFill="1" applyAlignment="1">
      <alignment horizontal="center"/>
    </xf>
    <xf numFmtId="0" fontId="9" fillId="3" borderId="11" xfId="0" applyFont="1" applyFill="1" applyBorder="1" applyAlignment="1">
      <alignment horizontal="right"/>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179" fontId="7" fillId="3" borderId="1" xfId="1" applyNumberFormat="1" applyFont="1" applyFill="1" applyBorder="1" applyAlignment="1">
      <alignment horizontal="center" vertical="center"/>
    </xf>
    <xf numFmtId="181" fontId="7" fillId="3" borderId="1" xfId="0" applyNumberFormat="1" applyFont="1" applyFill="1" applyBorder="1" applyAlignment="1">
      <alignment horizontal="right" vertical="center"/>
    </xf>
    <xf numFmtId="0" fontId="4" fillId="3" borderId="0" xfId="0" applyFont="1" applyFill="1" applyAlignment="1">
      <alignment horizontal="right" vertical="center"/>
    </xf>
    <xf numFmtId="181" fontId="7" fillId="3" borderId="0" xfId="0" applyNumberFormat="1" applyFont="1" applyFill="1" applyAlignment="1">
      <alignment horizontal="right" vertical="center"/>
    </xf>
    <xf numFmtId="179" fontId="7" fillId="3" borderId="0" xfId="1" applyNumberFormat="1" applyFont="1" applyFill="1" applyBorder="1" applyAlignment="1">
      <alignment horizontal="center" vertical="center"/>
    </xf>
    <xf numFmtId="181" fontId="7" fillId="3" borderId="2" xfId="0" applyNumberFormat="1" applyFont="1" applyFill="1" applyBorder="1" applyAlignment="1">
      <alignment horizontal="right" vertical="center"/>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0" fillId="3" borderId="2" xfId="0"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distributed" vertical="center" justifyLastLine="1"/>
    </xf>
    <xf numFmtId="41" fontId="7" fillId="3" borderId="7" xfId="0" applyNumberFormat="1" applyFont="1" applyFill="1" applyBorder="1" applyAlignment="1">
      <alignment horizontal="right" vertical="center"/>
    </xf>
    <xf numFmtId="0" fontId="0" fillId="3" borderId="11" xfId="0" applyFill="1" applyBorder="1" applyAlignment="1">
      <alignment horizontal="right" vertical="center"/>
    </xf>
    <xf numFmtId="180" fontId="7" fillId="3" borderId="0" xfId="0" applyNumberFormat="1" applyFont="1" applyFill="1" applyAlignment="1">
      <alignment horizontal="right" vertical="center"/>
    </xf>
    <xf numFmtId="180" fontId="7" fillId="3" borderId="1" xfId="0" applyNumberFormat="1" applyFont="1" applyFill="1" applyBorder="1" applyAlignment="1">
      <alignment horizontal="right" vertical="center"/>
    </xf>
    <xf numFmtId="41" fontId="7" fillId="3" borderId="4" xfId="0" applyNumberFormat="1" applyFont="1" applyFill="1" applyBorder="1" applyAlignment="1">
      <alignment horizontal="right" vertical="center"/>
    </xf>
    <xf numFmtId="0" fontId="0" fillId="3" borderId="15" xfId="0" applyFill="1" applyBorder="1">
      <alignment vertical="center"/>
    </xf>
    <xf numFmtId="0" fontId="4" fillId="3" borderId="48" xfId="0" applyFont="1" applyFill="1" applyBorder="1" applyAlignment="1">
      <alignment horizontal="distributed" vertical="center" justifyLastLine="1"/>
    </xf>
    <xf numFmtId="0" fontId="4" fillId="3" borderId="2" xfId="0" applyFont="1" applyFill="1" applyBorder="1" applyAlignment="1">
      <alignment horizontal="distributed" vertical="center" justifyLastLine="1"/>
    </xf>
    <xf numFmtId="0" fontId="4" fillId="3" borderId="19" xfId="0" applyFont="1" applyFill="1" applyBorder="1" applyAlignment="1">
      <alignment horizontal="distributed" vertical="center" justifyLastLine="1"/>
    </xf>
    <xf numFmtId="0" fontId="17" fillId="3" borderId="9" xfId="0" applyFont="1" applyFill="1" applyBorder="1" applyAlignment="1">
      <alignment horizontal="center" vertical="center"/>
    </xf>
    <xf numFmtId="0" fontId="6" fillId="3" borderId="0" xfId="0" applyFont="1" applyFill="1">
      <alignment vertical="center"/>
    </xf>
    <xf numFmtId="0" fontId="4" fillId="3" borderId="0" xfId="0" applyFont="1" applyFill="1" applyAlignment="1">
      <alignment horizontal="distributed" vertical="center"/>
    </xf>
    <xf numFmtId="0" fontId="0" fillId="3" borderId="0" xfId="0" applyFill="1" applyAlignment="1">
      <alignment horizontal="left" vertical="center"/>
    </xf>
    <xf numFmtId="0" fontId="4" fillId="3" borderId="0" xfId="0" applyFont="1" applyFill="1" applyAlignment="1">
      <alignment horizontal="left" vertical="center"/>
    </xf>
    <xf numFmtId="0" fontId="4" fillId="3" borderId="1" xfId="0" applyFont="1" applyFill="1" applyBorder="1" applyAlignment="1">
      <alignment horizontal="distributed" vertical="center"/>
    </xf>
    <xf numFmtId="0" fontId="6" fillId="3" borderId="0" xfId="0" applyFont="1" applyFill="1" applyAlignment="1">
      <alignment horizontal="distributed" vertical="center"/>
    </xf>
    <xf numFmtId="0" fontId="4" fillId="3" borderId="0" xfId="0" applyFont="1" applyFill="1" applyAlignment="1">
      <alignment horizontal="distributed" vertical="distributed"/>
    </xf>
    <xf numFmtId="0" fontId="0" fillId="3" borderId="0" xfId="0" applyFill="1" applyAlignment="1">
      <alignment horizontal="distributed" vertical="center"/>
    </xf>
    <xf numFmtId="0" fontId="3" fillId="3" borderId="2" xfId="0" applyFont="1" applyFill="1" applyBorder="1" applyAlignment="1">
      <alignment horizontal="distributed" vertical="center" justifyLastLine="1"/>
    </xf>
    <xf numFmtId="0" fontId="3" fillId="3" borderId="19" xfId="0" applyFont="1" applyFill="1" applyBorder="1" applyAlignment="1">
      <alignment horizontal="distributed" vertical="center" justifyLastLine="1"/>
    </xf>
    <xf numFmtId="0" fontId="0" fillId="3" borderId="8" xfId="0" applyFill="1" applyBorder="1" applyAlignment="1">
      <alignment horizontal="center" vertical="center"/>
    </xf>
    <xf numFmtId="0" fontId="0" fillId="3" borderId="0" xfId="0" applyFill="1" applyAlignment="1">
      <alignment horizontal="left" vertic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distributed" vertical="center"/>
    </xf>
    <xf numFmtId="0" fontId="4" fillId="3" borderId="0" xfId="0" applyFont="1" applyFill="1" applyAlignment="1">
      <alignment horizontal="left" vertical="center" wrapText="1"/>
    </xf>
    <xf numFmtId="0" fontId="4"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6" fillId="3" borderId="0" xfId="0" applyFont="1" applyFill="1" applyAlignment="1">
      <alignment horizontal="distributed" vertical="center" wrapText="1"/>
    </xf>
    <xf numFmtId="0" fontId="4" fillId="3" borderId="0" xfId="0" applyFont="1" applyFill="1" applyAlignment="1">
      <alignment horizontal="distributed" vertical="center" wrapText="1"/>
    </xf>
    <xf numFmtId="0" fontId="4" fillId="3" borderId="3" xfId="0" applyFont="1" applyFill="1" applyBorder="1" applyAlignment="1">
      <alignment horizontal="distributed" vertical="center"/>
    </xf>
    <xf numFmtId="0" fontId="0" fillId="3" borderId="0" xfId="0" applyFill="1" applyAlignment="1">
      <alignment horizontal="distributed" vertical="center" wrapText="1"/>
    </xf>
    <xf numFmtId="0" fontId="4" fillId="3" borderId="10" xfId="0" applyFont="1" applyFill="1" applyBorder="1" applyAlignment="1">
      <alignment horizontal="distributed" vertical="center"/>
    </xf>
    <xf numFmtId="0" fontId="4" fillId="3" borderId="3" xfId="0" applyFont="1" applyFill="1" applyBorder="1" applyAlignment="1">
      <alignment horizontal="distributed" vertical="center" wrapText="1"/>
    </xf>
    <xf numFmtId="0" fontId="9" fillId="3" borderId="0" xfId="0" applyFont="1" applyFill="1" applyAlignment="1">
      <alignment horizontal="left" vertical="center" wrapText="1"/>
    </xf>
    <xf numFmtId="0" fontId="9" fillId="3" borderId="3" xfId="0" applyFont="1" applyFill="1" applyBorder="1" applyAlignment="1">
      <alignment horizontal="left" vertical="center" wrapText="1"/>
    </xf>
    <xf numFmtId="0" fontId="6" fillId="3" borderId="3" xfId="0" applyFont="1" applyFill="1" applyBorder="1" applyAlignment="1">
      <alignment horizontal="distributed" vertical="center"/>
    </xf>
    <xf numFmtId="0" fontId="0" fillId="3" borderId="18" xfId="0" applyFill="1" applyBorder="1" applyAlignment="1">
      <alignment horizontal="center" vertical="center"/>
    </xf>
    <xf numFmtId="0" fontId="0" fillId="3" borderId="16" xfId="0" applyFill="1" applyBorder="1" applyAlignment="1">
      <alignment horizontal="center" vertical="center"/>
    </xf>
    <xf numFmtId="0" fontId="9" fillId="3" borderId="0" xfId="0" applyFont="1" applyFill="1" applyAlignment="1">
      <alignment horizontal="justify" vertical="center" wrapText="1"/>
    </xf>
    <xf numFmtId="0" fontId="9" fillId="3" borderId="3" xfId="0" applyFont="1" applyFill="1" applyBorder="1" applyAlignment="1">
      <alignment horizontal="justify" vertical="center" wrapText="1"/>
    </xf>
    <xf numFmtId="0" fontId="0" fillId="3" borderId="15" xfId="0" applyFill="1" applyBorder="1" applyAlignment="1">
      <alignment horizontal="center" vertical="center"/>
    </xf>
    <xf numFmtId="0" fontId="0" fillId="3" borderId="12" xfId="0"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4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41" fontId="11" fillId="0" borderId="4" xfId="0" applyNumberFormat="1" applyFont="1" applyBorder="1" applyAlignment="1">
      <alignment horizontal="center" vertical="center"/>
    </xf>
    <xf numFmtId="41" fontId="11" fillId="0" borderId="0" xfId="0" applyNumberFormat="1" applyFont="1" applyAlignment="1">
      <alignment horizontal="center" vertical="center"/>
    </xf>
    <xf numFmtId="41" fontId="11" fillId="0" borderId="0" xfId="0" applyNumberFormat="1" applyFont="1" applyAlignment="1">
      <alignment horizontal="right" vertical="center" wrapText="1"/>
    </xf>
    <xf numFmtId="41" fontId="11" fillId="0" borderId="0" xfId="0" applyNumberFormat="1" applyFont="1" applyAlignment="1">
      <alignment horizontal="right" vertical="center"/>
    </xf>
    <xf numFmtId="41" fontId="11" fillId="0" borderId="4" xfId="0" applyNumberFormat="1" applyFont="1" applyBorder="1" applyAlignment="1">
      <alignment horizontal="right" vertical="center"/>
    </xf>
    <xf numFmtId="41" fontId="11" fillId="0" borderId="2" xfId="0" applyNumberFormat="1" applyFont="1" applyBorder="1" applyAlignment="1">
      <alignment horizontal="right" vertical="center"/>
    </xf>
    <xf numFmtId="0" fontId="0" fillId="3" borderId="2" xfId="0" applyFill="1" applyBorder="1" applyAlignment="1">
      <alignment horizontal="right" vertical="center" wrapText="1"/>
    </xf>
    <xf numFmtId="0" fontId="7" fillId="3" borderId="15" xfId="0" applyFont="1" applyFill="1" applyBorder="1" applyAlignment="1">
      <alignment horizontal="center" vertical="center"/>
    </xf>
    <xf numFmtId="41" fontId="11" fillId="0" borderId="7" xfId="0" applyNumberFormat="1" applyFont="1" applyBorder="1" applyAlignment="1">
      <alignment horizontal="center" vertical="center"/>
    </xf>
    <xf numFmtId="41" fontId="11" fillId="0" borderId="1" xfId="0" applyNumberFormat="1" applyFont="1" applyBorder="1" applyAlignment="1">
      <alignment horizontal="center" vertical="center"/>
    </xf>
    <xf numFmtId="41" fontId="11" fillId="0" borderId="1" xfId="0" applyNumberFormat="1" applyFont="1" applyBorder="1" applyAlignment="1">
      <alignment horizontal="right" vertical="center" wrapText="1"/>
    </xf>
    <xf numFmtId="41" fontId="11" fillId="0" borderId="1" xfId="0" applyNumberFormat="1" applyFont="1" applyBorder="1" applyAlignment="1">
      <alignment horizontal="right" vertical="center"/>
    </xf>
    <xf numFmtId="6" fontId="7" fillId="3" borderId="17" xfId="2" applyFont="1" applyFill="1" applyBorder="1" applyAlignment="1">
      <alignment horizontal="center" vertical="center"/>
    </xf>
    <xf numFmtId="6" fontId="7" fillId="3" borderId="18" xfId="2" applyFont="1" applyFill="1" applyBorder="1" applyAlignment="1">
      <alignment horizontal="center" vertical="center"/>
    </xf>
    <xf numFmtId="6" fontId="7" fillId="3" borderId="16" xfId="2" applyFont="1" applyFill="1" applyBorder="1" applyAlignment="1">
      <alignment horizontal="center" vertical="center"/>
    </xf>
    <xf numFmtId="49" fontId="8" fillId="3" borderId="49" xfId="0" applyNumberFormat="1" applyFont="1" applyFill="1" applyBorder="1" applyAlignment="1">
      <alignment horizontal="distributed" vertical="center"/>
    </xf>
    <xf numFmtId="49" fontId="8" fillId="3" borderId="53" xfId="0" applyNumberFormat="1" applyFont="1" applyFill="1" applyBorder="1" applyAlignment="1">
      <alignment horizontal="distributed" vertical="center"/>
    </xf>
    <xf numFmtId="41" fontId="11" fillId="3" borderId="32" xfId="3" applyNumberFormat="1" applyFont="1" applyFill="1" applyBorder="1" applyAlignment="1">
      <alignment horizontal="right" vertical="center"/>
    </xf>
    <xf numFmtId="41" fontId="11" fillId="3" borderId="49" xfId="3" applyNumberFormat="1" applyFont="1" applyFill="1" applyBorder="1" applyAlignment="1">
      <alignment horizontal="right" vertical="center"/>
    </xf>
    <xf numFmtId="41" fontId="11" fillId="3" borderId="53" xfId="3" applyNumberFormat="1" applyFont="1" applyFill="1" applyBorder="1" applyAlignment="1">
      <alignment horizontal="right" vertical="center"/>
    </xf>
    <xf numFmtId="0" fontId="8" fillId="3" borderId="32" xfId="0" applyFont="1" applyFill="1" applyBorder="1" applyAlignment="1">
      <alignment horizontal="distributed" vertical="center"/>
    </xf>
    <xf numFmtId="0" fontId="8" fillId="3" borderId="49" xfId="0" applyFont="1" applyFill="1" applyBorder="1" applyAlignment="1">
      <alignment horizontal="distributed" vertical="center"/>
    </xf>
    <xf numFmtId="0" fontId="8" fillId="3" borderId="53" xfId="0" applyFont="1" applyFill="1" applyBorder="1" applyAlignment="1">
      <alignment horizontal="distributed" vertical="center"/>
    </xf>
    <xf numFmtId="0" fontId="7" fillId="3" borderId="18" xfId="0" applyFont="1" applyFill="1" applyBorder="1" applyAlignment="1">
      <alignment horizontal="center" vertical="center"/>
    </xf>
    <xf numFmtId="41" fontId="11" fillId="3" borderId="54" xfId="3" applyNumberFormat="1" applyFont="1" applyFill="1" applyBorder="1" applyAlignment="1">
      <alignment horizontal="right" vertical="center"/>
    </xf>
    <xf numFmtId="49" fontId="7" fillId="3" borderId="0" xfId="0" applyNumberFormat="1" applyFont="1" applyFill="1" applyAlignment="1">
      <alignment horizontal="distributed" vertical="center"/>
    </xf>
    <xf numFmtId="49" fontId="7" fillId="3" borderId="3" xfId="0" applyNumberFormat="1" applyFont="1" applyFill="1" applyBorder="1" applyAlignment="1">
      <alignment horizontal="distributed" vertical="center"/>
    </xf>
    <xf numFmtId="41" fontId="11" fillId="3" borderId="4" xfId="3" applyNumberFormat="1" applyFont="1" applyFill="1" applyBorder="1" applyAlignment="1">
      <alignment horizontal="right" vertical="center"/>
    </xf>
    <xf numFmtId="41" fontId="11" fillId="3" borderId="0" xfId="3" applyNumberFormat="1" applyFont="1" applyFill="1" applyBorder="1" applyAlignment="1">
      <alignment horizontal="right" vertical="center"/>
    </xf>
    <xf numFmtId="41" fontId="11" fillId="3" borderId="0" xfId="0" applyNumberFormat="1" applyFont="1" applyFill="1" applyAlignment="1">
      <alignment horizontal="right" vertical="center"/>
    </xf>
    <xf numFmtId="41" fontId="11" fillId="3" borderId="3" xfId="0" applyNumberFormat="1" applyFont="1" applyFill="1" applyBorder="1" applyAlignment="1">
      <alignment horizontal="right" vertical="center"/>
    </xf>
    <xf numFmtId="41" fontId="11" fillId="3" borderId="0" xfId="3" applyNumberFormat="1" applyFont="1" applyFill="1" applyAlignment="1">
      <alignment horizontal="right" vertical="center"/>
    </xf>
    <xf numFmtId="49" fontId="8" fillId="3" borderId="54" xfId="0" applyNumberFormat="1" applyFont="1" applyFill="1" applyBorder="1" applyAlignment="1">
      <alignment horizontal="distributed" vertical="center"/>
    </xf>
    <xf numFmtId="49" fontId="8" fillId="3" borderId="55" xfId="0" applyNumberFormat="1" applyFont="1" applyFill="1" applyBorder="1" applyAlignment="1">
      <alignment horizontal="distributed" vertical="center"/>
    </xf>
    <xf numFmtId="41" fontId="11" fillId="3" borderId="56" xfId="3" applyNumberFormat="1" applyFont="1" applyFill="1" applyBorder="1" applyAlignment="1">
      <alignment horizontal="right" vertical="center"/>
    </xf>
    <xf numFmtId="41" fontId="11" fillId="3" borderId="55" xfId="3" applyNumberFormat="1" applyFont="1" applyFill="1" applyBorder="1" applyAlignment="1">
      <alignment horizontal="right" vertical="center"/>
    </xf>
    <xf numFmtId="0" fontId="8" fillId="3" borderId="56" xfId="0" applyFont="1" applyFill="1" applyBorder="1" applyAlignment="1">
      <alignment horizontal="distributed" vertical="center"/>
    </xf>
    <xf numFmtId="0" fontId="8" fillId="3" borderId="54" xfId="0" applyFont="1" applyFill="1" applyBorder="1" applyAlignment="1">
      <alignment horizontal="distributed" vertical="center"/>
    </xf>
    <xf numFmtId="0" fontId="8" fillId="3" borderId="55" xfId="0" applyFont="1" applyFill="1" applyBorder="1" applyAlignment="1">
      <alignment horizontal="distributed" vertical="center"/>
    </xf>
    <xf numFmtId="0" fontId="7" fillId="3" borderId="0" xfId="0" applyFont="1" applyFill="1" applyAlignment="1">
      <alignment horizontal="distributed" vertical="center"/>
    </xf>
    <xf numFmtId="0" fontId="7" fillId="3" borderId="3" xfId="0" applyFont="1" applyFill="1" applyBorder="1" applyAlignment="1">
      <alignment horizontal="distributed" vertical="center"/>
    </xf>
    <xf numFmtId="41" fontId="11" fillId="3" borderId="4" xfId="0" applyNumberFormat="1" applyFont="1" applyFill="1" applyBorder="1" applyAlignment="1">
      <alignment horizontal="right" vertical="center"/>
    </xf>
    <xf numFmtId="41" fontId="11" fillId="3" borderId="2" xfId="3" applyNumberFormat="1" applyFont="1" applyFill="1" applyBorder="1" applyAlignment="1">
      <alignment horizontal="right" vertical="center"/>
    </xf>
    <xf numFmtId="41" fontId="11" fillId="3" borderId="2" xfId="0" applyNumberFormat="1" applyFont="1" applyFill="1" applyBorder="1" applyAlignment="1">
      <alignment horizontal="right" vertical="center"/>
    </xf>
    <xf numFmtId="49" fontId="8" fillId="3" borderId="2" xfId="0" applyNumberFormat="1" applyFont="1" applyFill="1" applyBorder="1" applyAlignment="1">
      <alignment horizontal="distributed" vertical="center"/>
    </xf>
    <xf numFmtId="49" fontId="8" fillId="3" borderId="19" xfId="0" applyNumberFormat="1" applyFont="1" applyFill="1" applyBorder="1" applyAlignment="1">
      <alignment horizontal="distributed" vertical="center"/>
    </xf>
    <xf numFmtId="41" fontId="11" fillId="3" borderId="48" xfId="3" applyNumberFormat="1" applyFont="1" applyFill="1" applyBorder="1" applyAlignment="1">
      <alignment horizontal="right" vertical="center"/>
    </xf>
    <xf numFmtId="41" fontId="11" fillId="3" borderId="19" xfId="3" applyNumberFormat="1" applyFont="1" applyFill="1" applyBorder="1" applyAlignment="1">
      <alignment horizontal="right" vertical="center"/>
    </xf>
    <xf numFmtId="0" fontId="8" fillId="3" borderId="48" xfId="0" applyFont="1" applyFill="1" applyBorder="1" applyAlignment="1">
      <alignment horizontal="distributed" vertical="center"/>
    </xf>
    <xf numFmtId="0" fontId="8" fillId="3" borderId="2" xfId="0" applyFont="1" applyFill="1" applyBorder="1" applyAlignment="1">
      <alignment horizontal="distributed" vertical="center"/>
    </xf>
    <xf numFmtId="0" fontId="8" fillId="3" borderId="19" xfId="0" applyFont="1" applyFill="1" applyBorder="1" applyAlignment="1">
      <alignment horizontal="distributed" vertical="center"/>
    </xf>
    <xf numFmtId="41" fontId="11" fillId="3" borderId="3" xfId="3" applyNumberFormat="1" applyFont="1" applyFill="1" applyBorder="1" applyAlignment="1">
      <alignment horizontal="right" vertical="center"/>
    </xf>
    <xf numFmtId="49" fontId="8" fillId="3" borderId="0" xfId="0" applyNumberFormat="1" applyFont="1" applyFill="1" applyAlignment="1">
      <alignment horizontal="distributed" vertical="center"/>
    </xf>
    <xf numFmtId="49" fontId="8" fillId="3" borderId="3" xfId="0" applyNumberFormat="1" applyFont="1" applyFill="1" applyBorder="1" applyAlignment="1">
      <alignment horizontal="distributed" vertical="center"/>
    </xf>
    <xf numFmtId="49" fontId="8" fillId="3" borderId="4" xfId="0" applyNumberFormat="1" applyFont="1" applyFill="1" applyBorder="1" applyAlignment="1">
      <alignment horizontal="distributed" vertical="center"/>
    </xf>
    <xf numFmtId="49" fontId="8" fillId="3" borderId="1" xfId="0" applyNumberFormat="1" applyFont="1" applyFill="1" applyBorder="1" applyAlignment="1">
      <alignment horizontal="distributed" vertical="center"/>
    </xf>
    <xf numFmtId="49" fontId="8" fillId="3" borderId="10" xfId="0" applyNumberFormat="1" applyFont="1" applyFill="1" applyBorder="1" applyAlignment="1">
      <alignment horizontal="distributed" vertical="center"/>
    </xf>
    <xf numFmtId="41" fontId="11" fillId="3" borderId="7" xfId="0" applyNumberFormat="1" applyFont="1" applyFill="1" applyBorder="1" applyAlignment="1">
      <alignment horizontal="right" vertical="center"/>
    </xf>
    <xf numFmtId="41" fontId="11" fillId="3" borderId="1" xfId="0" applyNumberFormat="1" applyFont="1" applyFill="1" applyBorder="1" applyAlignment="1">
      <alignment horizontal="right" vertical="center"/>
    </xf>
    <xf numFmtId="0" fontId="8" fillId="3" borderId="7" xfId="0" applyFont="1" applyFill="1" applyBorder="1" applyAlignment="1">
      <alignment horizontal="distributed" vertical="center"/>
    </xf>
    <xf numFmtId="0" fontId="8" fillId="3" borderId="1" xfId="0" applyFont="1" applyFill="1" applyBorder="1" applyAlignment="1">
      <alignment horizontal="distributed" vertical="center"/>
    </xf>
    <xf numFmtId="0" fontId="8" fillId="3" borderId="10" xfId="0" applyFont="1" applyFill="1" applyBorder="1" applyAlignment="1">
      <alignment horizontal="distributed" vertical="center"/>
    </xf>
    <xf numFmtId="0" fontId="7" fillId="0" borderId="0" xfId="0" applyFont="1" applyAlignment="1">
      <alignment horizontal="distributed" vertical="center"/>
    </xf>
    <xf numFmtId="0" fontId="7" fillId="0" borderId="3" xfId="0" applyFont="1" applyBorder="1" applyAlignment="1">
      <alignment horizontal="distributed"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12" fillId="0" borderId="4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7" fillId="0" borderId="9" xfId="0" applyFont="1" applyBorder="1" applyAlignment="1">
      <alignment horizontal="center" vertical="center"/>
    </xf>
    <xf numFmtId="0" fontId="7" fillId="0" borderId="0" xfId="0" applyFont="1" applyAlignment="1">
      <alignment horizontal="distributed" vertical="center" wrapText="1"/>
    </xf>
    <xf numFmtId="0" fontId="7" fillId="0" borderId="3" xfId="0" applyFont="1" applyBorder="1" applyAlignment="1">
      <alignment horizontal="distributed" vertical="center" wrapText="1"/>
    </xf>
    <xf numFmtId="0" fontId="7" fillId="0" borderId="1" xfId="0" applyFont="1" applyBorder="1" applyAlignment="1">
      <alignment horizontal="distributed" vertical="center"/>
    </xf>
    <xf numFmtId="0" fontId="7" fillId="0" borderId="10" xfId="0" applyFont="1" applyBorder="1" applyAlignment="1">
      <alignment horizontal="distributed" vertical="center"/>
    </xf>
    <xf numFmtId="0" fontId="7" fillId="0" borderId="19"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0" xfId="0" applyFont="1" applyBorder="1" applyAlignment="1">
      <alignment horizontal="center" vertical="center" wrapText="1"/>
    </xf>
    <xf numFmtId="38" fontId="7" fillId="0" borderId="0" xfId="1" applyFont="1" applyAlignment="1">
      <alignment horizontal="right" vertical="center" indent="2"/>
    </xf>
    <xf numFmtId="38" fontId="7" fillId="0" borderId="1" xfId="1" applyFont="1" applyBorder="1" applyAlignment="1">
      <alignment horizontal="right" vertical="center" indent="2"/>
    </xf>
    <xf numFmtId="176" fontId="10" fillId="3" borderId="0" xfId="0" applyNumberFormat="1" applyFont="1" applyFill="1" applyAlignment="1">
      <alignment horizontal="right" vertical="center"/>
    </xf>
    <xf numFmtId="0" fontId="11" fillId="3" borderId="1" xfId="0" applyFont="1" applyFill="1" applyBorder="1" applyAlignment="1">
      <alignment horizontal="center" vertical="center"/>
    </xf>
    <xf numFmtId="176" fontId="10" fillId="3" borderId="7" xfId="0" applyNumberFormat="1" applyFont="1" applyFill="1" applyBorder="1" applyAlignment="1">
      <alignment horizontal="right" vertical="center"/>
    </xf>
    <xf numFmtId="176" fontId="10" fillId="3" borderId="1" xfId="0" applyNumberFormat="1" applyFont="1" applyFill="1" applyBorder="1" applyAlignment="1">
      <alignment horizontal="right" vertical="center"/>
    </xf>
    <xf numFmtId="0" fontId="11" fillId="3" borderId="0" xfId="0" applyFont="1" applyFill="1" applyAlignment="1">
      <alignment horizontal="center" vertical="center"/>
    </xf>
    <xf numFmtId="176" fontId="10" fillId="3" borderId="4" xfId="0" applyNumberFormat="1" applyFont="1" applyFill="1" applyBorder="1" applyAlignment="1">
      <alignment horizontal="right" vertical="center"/>
    </xf>
    <xf numFmtId="0" fontId="7" fillId="3" borderId="5" xfId="0" applyFont="1" applyFill="1" applyBorder="1" applyAlignment="1">
      <alignment horizontal="distributed" vertical="center" wrapText="1" justifyLastLine="1"/>
    </xf>
    <xf numFmtId="0" fontId="7" fillId="3" borderId="4" xfId="0" applyFont="1" applyFill="1" applyBorder="1" applyAlignment="1">
      <alignment horizontal="distributed" vertical="center" justifyLastLine="1"/>
    </xf>
    <xf numFmtId="0" fontId="7" fillId="3" borderId="0" xfId="0" applyFont="1" applyFill="1" applyAlignment="1">
      <alignment horizontal="distributed" vertical="center" justifyLastLine="1"/>
    </xf>
    <xf numFmtId="0" fontId="7" fillId="3" borderId="7" xfId="0" applyFont="1" applyFill="1" applyBorder="1" applyAlignment="1">
      <alignment horizontal="distributed" vertical="center" justifyLastLine="1"/>
    </xf>
    <xf numFmtId="0" fontId="7" fillId="3" borderId="5" xfId="0" applyFont="1" applyFill="1" applyBorder="1" applyAlignment="1">
      <alignment horizontal="distributed" vertical="center" justifyLastLine="1"/>
    </xf>
    <xf numFmtId="0" fontId="7" fillId="3" borderId="3" xfId="0" applyFont="1" applyFill="1" applyBorder="1" applyAlignment="1">
      <alignment horizontal="distributed" vertical="center" justifyLastLine="1"/>
    </xf>
    <xf numFmtId="0" fontId="7" fillId="3" borderId="28" xfId="0" applyFont="1" applyFill="1" applyBorder="1" applyAlignment="1">
      <alignment horizontal="distributed" vertical="center" wrapText="1"/>
    </xf>
    <xf numFmtId="0" fontId="7" fillId="3" borderId="28" xfId="0" applyFont="1" applyFill="1" applyBorder="1" applyAlignment="1">
      <alignment horizontal="distributed" vertical="center"/>
    </xf>
    <xf numFmtId="0" fontId="7" fillId="3" borderId="52" xfId="0" applyFont="1" applyFill="1" applyBorder="1" applyAlignment="1">
      <alignment horizontal="distributed" vertical="center"/>
    </xf>
    <xf numFmtId="0" fontId="7" fillId="3" borderId="50" xfId="0" applyFont="1" applyFill="1" applyBorder="1" applyAlignment="1">
      <alignment horizontal="distributed" vertical="center"/>
    </xf>
    <xf numFmtId="0" fontId="7" fillId="3" borderId="5" xfId="0" applyFont="1" applyFill="1" applyBorder="1" applyAlignment="1">
      <alignment horizontal="distributed" vertical="center" wrapText="1"/>
    </xf>
    <xf numFmtId="0" fontId="7" fillId="3" borderId="6" xfId="0" applyFont="1" applyFill="1" applyBorder="1" applyAlignment="1">
      <alignment horizontal="distributed" vertical="center" wrapText="1"/>
    </xf>
    <xf numFmtId="0" fontId="7" fillId="3" borderId="14" xfId="0" applyFont="1" applyFill="1" applyBorder="1" applyAlignment="1">
      <alignment horizontal="distributed" vertical="center" wrapText="1"/>
    </xf>
    <xf numFmtId="0" fontId="7" fillId="3" borderId="4" xfId="0" applyFont="1" applyFill="1" applyBorder="1" applyAlignment="1">
      <alignment horizontal="distributed" vertical="center" wrapText="1"/>
    </xf>
    <xf numFmtId="0" fontId="7" fillId="3" borderId="0" xfId="0" applyFont="1" applyFill="1" applyAlignment="1">
      <alignment horizontal="distributed" vertical="center" wrapText="1"/>
    </xf>
    <xf numFmtId="0" fontId="7" fillId="3" borderId="3" xfId="0" applyFont="1" applyFill="1" applyBorder="1" applyAlignment="1">
      <alignment horizontal="distributed" vertical="center" wrapText="1"/>
    </xf>
    <xf numFmtId="0" fontId="7" fillId="3" borderId="7" xfId="0" applyFont="1" applyFill="1" applyBorder="1" applyAlignment="1">
      <alignment horizontal="distributed" vertical="center" wrapText="1"/>
    </xf>
    <xf numFmtId="0" fontId="7" fillId="3" borderId="1" xfId="0" applyFont="1" applyFill="1" applyBorder="1" applyAlignment="1">
      <alignment horizontal="distributed" vertical="center" wrapText="1"/>
    </xf>
    <xf numFmtId="0" fontId="7" fillId="3" borderId="10" xfId="0" applyFont="1" applyFill="1" applyBorder="1" applyAlignment="1">
      <alignment horizontal="distributed" vertical="center" wrapText="1"/>
    </xf>
    <xf numFmtId="0" fontId="7" fillId="3" borderId="2" xfId="0" applyFont="1" applyFill="1" applyBorder="1" applyAlignment="1">
      <alignment horizontal="left" vertical="center"/>
    </xf>
    <xf numFmtId="0" fontId="0" fillId="3" borderId="2" xfId="0" applyFill="1" applyBorder="1">
      <alignment vertical="center"/>
    </xf>
    <xf numFmtId="182" fontId="10" fillId="3" borderId="0" xfId="0" applyNumberFormat="1" applyFont="1" applyFill="1">
      <alignment vertical="center"/>
    </xf>
    <xf numFmtId="178" fontId="10" fillId="3" borderId="0" xfId="0" applyNumberFormat="1" applyFont="1" applyFill="1">
      <alignment vertical="center"/>
    </xf>
    <xf numFmtId="178" fontId="10" fillId="3" borderId="7" xfId="0" applyNumberFormat="1" applyFont="1" applyFill="1" applyBorder="1">
      <alignment vertical="center"/>
    </xf>
    <xf numFmtId="178" fontId="10" fillId="3" borderId="1" xfId="0" applyNumberFormat="1" applyFont="1" applyFill="1" applyBorder="1">
      <alignment vertical="center"/>
    </xf>
    <xf numFmtId="183" fontId="7" fillId="3" borderId="0" xfId="0" applyNumberFormat="1" applyFont="1" applyFill="1" applyAlignment="1">
      <alignment horizontal="center" vertical="center"/>
    </xf>
    <xf numFmtId="178" fontId="10" fillId="3" borderId="4" xfId="0" applyNumberFormat="1" applyFont="1" applyFill="1" applyBorder="1">
      <alignment vertical="center"/>
    </xf>
    <xf numFmtId="182" fontId="10" fillId="3" borderId="1" xfId="0" applyNumberFormat="1" applyFont="1" applyFill="1" applyBorder="1">
      <alignment vertical="center"/>
    </xf>
    <xf numFmtId="178" fontId="10" fillId="3" borderId="48" xfId="0" applyNumberFormat="1" applyFont="1" applyFill="1" applyBorder="1">
      <alignment vertical="center"/>
    </xf>
    <xf numFmtId="178" fontId="10" fillId="3" borderId="2" xfId="0" applyNumberFormat="1" applyFont="1" applyFill="1" applyBorder="1">
      <alignment vertical="center"/>
    </xf>
    <xf numFmtId="0" fontId="4" fillId="3" borderId="18" xfId="0" applyFont="1" applyFill="1" applyBorder="1" applyAlignment="1">
      <alignment horizontal="center" vertical="center"/>
    </xf>
    <xf numFmtId="178" fontId="10" fillId="3" borderId="1" xfId="0" applyNumberFormat="1" applyFont="1" applyFill="1" applyBorder="1" applyAlignment="1">
      <alignment horizontal="right" vertical="center"/>
    </xf>
    <xf numFmtId="178" fontId="10" fillId="3" borderId="2" xfId="0" applyNumberFormat="1" applyFont="1" applyFill="1" applyBorder="1" applyAlignment="1">
      <alignment horizontal="right" vertical="center"/>
    </xf>
    <xf numFmtId="178" fontId="10" fillId="3" borderId="0" xfId="0" applyNumberFormat="1" applyFont="1" applyFill="1" applyAlignment="1">
      <alignment horizontal="right" vertical="center"/>
    </xf>
    <xf numFmtId="0" fontId="7" fillId="3" borderId="4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178" fontId="10" fillId="3" borderId="7" xfId="0" applyNumberFormat="1" applyFont="1" applyFill="1" applyBorder="1" applyAlignment="1">
      <alignment horizontal="right" vertical="center"/>
    </xf>
    <xf numFmtId="178" fontId="10" fillId="3" borderId="1" xfId="0" applyNumberFormat="1" applyFont="1" applyFill="1" applyBorder="1" applyAlignment="1">
      <alignment horizontal="center" vertical="center"/>
    </xf>
    <xf numFmtId="0" fontId="7" fillId="3" borderId="51" xfId="0" applyFont="1" applyFill="1" applyBorder="1" applyAlignment="1">
      <alignment horizontal="center" vertical="center"/>
    </xf>
    <xf numFmtId="0" fontId="7" fillId="3" borderId="50" xfId="0" applyFont="1" applyFill="1" applyBorder="1" applyAlignment="1">
      <alignment horizontal="center" vertical="center"/>
    </xf>
    <xf numFmtId="178" fontId="10" fillId="3" borderId="4" xfId="0" applyNumberFormat="1" applyFont="1" applyFill="1" applyBorder="1" applyAlignment="1">
      <alignment horizontal="right" vertical="center"/>
    </xf>
    <xf numFmtId="178" fontId="10" fillId="3" borderId="0" xfId="0" applyNumberFormat="1" applyFont="1" applyFill="1" applyAlignment="1">
      <alignment horizontal="center" vertical="center"/>
    </xf>
    <xf numFmtId="178" fontId="10" fillId="3" borderId="2" xfId="0" applyNumberFormat="1" applyFont="1" applyFill="1" applyBorder="1" applyAlignment="1">
      <alignment horizontal="center" vertical="center"/>
    </xf>
    <xf numFmtId="0" fontId="7" fillId="3" borderId="48" xfId="0" applyFont="1" applyFill="1" applyBorder="1" applyAlignment="1">
      <alignment horizontal="center" vertical="center" justifyLastLine="1"/>
    </xf>
    <xf numFmtId="0" fontId="7" fillId="3" borderId="2" xfId="0" applyFont="1" applyFill="1" applyBorder="1" applyAlignment="1">
      <alignment horizontal="center" vertical="center" justifyLastLine="1"/>
    </xf>
    <xf numFmtId="0" fontId="7" fillId="3" borderId="19" xfId="0" applyFont="1" applyFill="1" applyBorder="1" applyAlignment="1">
      <alignment horizontal="center" vertical="center" justifyLastLine="1"/>
    </xf>
    <xf numFmtId="0" fontId="7" fillId="3" borderId="7" xfId="0" applyFont="1" applyFill="1" applyBorder="1" applyAlignment="1">
      <alignment horizontal="center" vertical="center" justifyLastLine="1"/>
    </xf>
    <xf numFmtId="0" fontId="7" fillId="3" borderId="1" xfId="0" applyFont="1" applyFill="1" applyBorder="1" applyAlignment="1">
      <alignment horizontal="center" vertical="center" justifyLastLine="1"/>
    </xf>
    <xf numFmtId="0" fontId="7" fillId="3" borderId="10" xfId="0" applyFont="1" applyFill="1" applyBorder="1" applyAlignment="1">
      <alignment horizontal="center" vertical="center" justifyLastLine="1"/>
    </xf>
    <xf numFmtId="178" fontId="10" fillId="3" borderId="48" xfId="0" applyNumberFormat="1" applyFont="1" applyFill="1" applyBorder="1" applyAlignment="1">
      <alignment horizontal="right" vertical="center"/>
    </xf>
    <xf numFmtId="0" fontId="0" fillId="3" borderId="2" xfId="0" applyFill="1" applyBorder="1" applyAlignment="1">
      <alignment horizontal="left" vertical="center" wrapText="1"/>
    </xf>
    <xf numFmtId="177" fontId="7" fillId="3" borderId="0" xfId="0" applyNumberFormat="1" applyFont="1" applyFill="1" applyAlignment="1">
      <alignment horizontal="right" vertical="center"/>
    </xf>
    <xf numFmtId="177" fontId="7" fillId="3" borderId="1" xfId="0" applyNumberFormat="1" applyFont="1" applyFill="1" applyBorder="1" applyAlignment="1">
      <alignment horizontal="right" vertical="center"/>
    </xf>
    <xf numFmtId="0" fontId="0" fillId="3" borderId="48" xfId="0" applyFill="1" applyBorder="1" applyAlignment="1">
      <alignment horizontal="distributed" vertical="center"/>
    </xf>
    <xf numFmtId="0" fontId="0" fillId="3" borderId="2" xfId="0" applyFill="1" applyBorder="1" applyAlignment="1">
      <alignment horizontal="distributed" vertical="center"/>
    </xf>
    <xf numFmtId="0" fontId="0" fillId="3" borderId="7" xfId="0" applyFill="1" applyBorder="1" applyAlignment="1">
      <alignment horizontal="distributed" vertical="center"/>
    </xf>
    <xf numFmtId="0" fontId="0" fillId="3" borderId="1" xfId="0" applyFill="1" applyBorder="1" applyAlignment="1">
      <alignment horizontal="distributed"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0" fillId="3" borderId="48" xfId="0" applyFill="1" applyBorder="1" applyAlignment="1">
      <alignment horizontal="center" vertical="center"/>
    </xf>
    <xf numFmtId="0" fontId="0" fillId="3" borderId="2" xfId="0" applyFill="1" applyBorder="1" applyAlignment="1">
      <alignment horizontal="center" vertical="center"/>
    </xf>
    <xf numFmtId="0" fontId="0" fillId="3" borderId="19"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6" fillId="3" borderId="2" xfId="0" applyFont="1" applyFill="1" applyBorder="1" applyAlignment="1">
      <alignment horizontal="right" vertical="center"/>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7" xfId="0" applyFont="1" applyFill="1" applyBorder="1" applyAlignment="1">
      <alignment horizontal="center" vertical="center"/>
    </xf>
    <xf numFmtId="41" fontId="7" fillId="0" borderId="1"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1" xfId="0" applyNumberFormat="1" applyFont="1" applyBorder="1" applyAlignment="1">
      <alignment horizontal="right" vertical="center"/>
    </xf>
    <xf numFmtId="41" fontId="7" fillId="0" borderId="7" xfId="0" applyNumberFormat="1" applyFont="1" applyBorder="1" applyAlignment="1">
      <alignment horizontal="right" vertical="center"/>
    </xf>
    <xf numFmtId="0" fontId="4" fillId="3" borderId="28" xfId="0" applyFont="1" applyFill="1" applyBorder="1" applyAlignment="1">
      <alignment horizontal="center" vertical="center" wrapText="1"/>
    </xf>
    <xf numFmtId="0" fontId="4" fillId="3" borderId="2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7" xfId="0" applyFont="1" applyFill="1" applyBorder="1" applyAlignment="1">
      <alignment horizontal="center" vertical="center"/>
    </xf>
    <xf numFmtId="0" fontId="0" fillId="3" borderId="5" xfId="0" applyFill="1" applyBorder="1" applyAlignment="1">
      <alignment horizontal="distributed" vertical="center" wrapText="1" justifyLastLine="1"/>
    </xf>
    <xf numFmtId="0" fontId="0" fillId="3" borderId="6" xfId="0" applyFill="1" applyBorder="1" applyAlignment="1">
      <alignment horizontal="distributed" vertical="center" wrapText="1" justifyLastLine="1"/>
    </xf>
    <xf numFmtId="0" fontId="0" fillId="3" borderId="14" xfId="0" applyFill="1" applyBorder="1" applyAlignment="1">
      <alignment horizontal="distributed" vertical="center" wrapText="1" justifyLastLine="1"/>
    </xf>
    <xf numFmtId="0" fontId="0" fillId="3" borderId="4" xfId="0" applyFill="1" applyBorder="1" applyAlignment="1">
      <alignment horizontal="distributed" vertical="center" wrapText="1" justifyLastLine="1"/>
    </xf>
    <xf numFmtId="0" fontId="0" fillId="3" borderId="0" xfId="0" applyFill="1" applyAlignment="1">
      <alignment horizontal="distributed" vertical="center" wrapText="1" justifyLastLine="1"/>
    </xf>
    <xf numFmtId="0" fontId="0" fillId="3" borderId="3" xfId="0" applyFill="1" applyBorder="1" applyAlignment="1">
      <alignment horizontal="distributed" vertical="center" wrapText="1" justifyLastLine="1"/>
    </xf>
    <xf numFmtId="0" fontId="0" fillId="3" borderId="7" xfId="0" applyFill="1" applyBorder="1" applyAlignment="1">
      <alignment horizontal="distributed" vertical="center" wrapText="1" justifyLastLine="1"/>
    </xf>
    <xf numFmtId="0" fontId="0" fillId="3" borderId="1" xfId="0" applyFill="1" applyBorder="1" applyAlignment="1">
      <alignment horizontal="distributed" vertical="center" wrapText="1" justifyLastLine="1"/>
    </xf>
    <xf numFmtId="0" fontId="0" fillId="3" borderId="10" xfId="0" applyFill="1" applyBorder="1" applyAlignment="1">
      <alignment horizontal="distributed" vertical="center" wrapText="1" justifyLastLine="1"/>
    </xf>
    <xf numFmtId="0" fontId="0" fillId="3" borderId="5" xfId="0" applyFill="1" applyBorder="1" applyAlignment="1">
      <alignment horizontal="distributed" vertical="center" justifyLastLine="1"/>
    </xf>
    <xf numFmtId="0" fontId="0" fillId="3" borderId="6" xfId="0" applyFill="1" applyBorder="1" applyAlignment="1">
      <alignment horizontal="distributed" vertical="center" justifyLastLine="1"/>
    </xf>
    <xf numFmtId="0" fontId="0" fillId="3" borderId="14" xfId="0" applyFill="1" applyBorder="1" applyAlignment="1">
      <alignment horizontal="distributed" vertical="center" justifyLastLine="1"/>
    </xf>
    <xf numFmtId="0" fontId="0" fillId="3" borderId="4" xfId="0" applyFill="1" applyBorder="1" applyAlignment="1">
      <alignment horizontal="distributed" vertical="center" justifyLastLine="1"/>
    </xf>
    <xf numFmtId="0" fontId="0" fillId="3" borderId="0" xfId="0" applyFill="1" applyAlignment="1">
      <alignment horizontal="distributed" vertical="center" justifyLastLine="1"/>
    </xf>
    <xf numFmtId="0" fontId="0" fillId="3" borderId="3" xfId="0" applyFill="1" applyBorder="1" applyAlignment="1">
      <alignment horizontal="distributed" vertical="center" justifyLastLine="1"/>
    </xf>
    <xf numFmtId="0" fontId="0" fillId="3" borderId="7" xfId="0" applyFill="1" applyBorder="1" applyAlignment="1">
      <alignment horizontal="distributed" vertical="center" justifyLastLine="1"/>
    </xf>
    <xf numFmtId="0" fontId="0" fillId="3" borderId="1" xfId="0" applyFill="1" applyBorder="1" applyAlignment="1">
      <alignment horizontal="distributed" vertical="center" justifyLastLine="1"/>
    </xf>
    <xf numFmtId="0" fontId="0" fillId="3" borderId="10" xfId="0" applyFill="1" applyBorder="1" applyAlignment="1">
      <alignment horizontal="distributed" vertical="center" justifyLastLine="1"/>
    </xf>
    <xf numFmtId="0" fontId="0" fillId="3" borderId="28" xfId="0" applyFill="1" applyBorder="1" applyAlignment="1">
      <alignment horizontal="center" vertical="center" wrapText="1"/>
    </xf>
    <xf numFmtId="41" fontId="14" fillId="4" borderId="35" xfId="0" applyNumberFormat="1" applyFont="1" applyFill="1" applyBorder="1" applyAlignment="1">
      <alignment horizontal="center" vertical="center"/>
    </xf>
    <xf numFmtId="41" fontId="14" fillId="4" borderId="8" xfId="0" applyNumberFormat="1" applyFont="1" applyFill="1" applyBorder="1" applyAlignment="1">
      <alignment horizontal="center" vertical="center"/>
    </xf>
    <xf numFmtId="41" fontId="14" fillId="4" borderId="36" xfId="0" applyNumberFormat="1" applyFont="1" applyFill="1" applyBorder="1" applyAlignment="1">
      <alignment horizontal="center" vertical="center"/>
    </xf>
    <xf numFmtId="41" fontId="14" fillId="4" borderId="60" xfId="0" applyNumberFormat="1" applyFont="1" applyFill="1" applyBorder="1" applyAlignment="1">
      <alignment horizontal="center" vertical="center"/>
    </xf>
    <xf numFmtId="41" fontId="14" fillId="4" borderId="15" xfId="0" applyNumberFormat="1" applyFont="1" applyFill="1" applyBorder="1" applyAlignment="1">
      <alignment horizontal="center" vertical="center"/>
    </xf>
    <xf numFmtId="41" fontId="14" fillId="4" borderId="61" xfId="0" applyNumberFormat="1" applyFont="1" applyFill="1" applyBorder="1" applyAlignment="1">
      <alignment horizontal="center" vertical="center"/>
    </xf>
    <xf numFmtId="0" fontId="14" fillId="4" borderId="17" xfId="0" applyFont="1" applyFill="1" applyBorder="1" applyAlignment="1">
      <alignment horizontal="center" vertical="center" justifyLastLine="1"/>
    </xf>
    <xf numFmtId="3" fontId="18" fillId="0" borderId="5" xfId="4" applyNumberFormat="1" applyFont="1" applyBorder="1" applyAlignment="1">
      <alignment horizontal="center" vertical="center"/>
    </xf>
    <xf numFmtId="3" fontId="18" fillId="0" borderId="14" xfId="4" applyNumberFormat="1" applyFont="1" applyBorder="1" applyAlignment="1">
      <alignment horizontal="center" vertical="center"/>
    </xf>
    <xf numFmtId="3" fontId="18" fillId="0" borderId="7" xfId="4" applyNumberFormat="1" applyFont="1" applyBorder="1" applyAlignment="1">
      <alignment horizontal="center" vertical="center"/>
    </xf>
    <xf numFmtId="3" fontId="18" fillId="0" borderId="10" xfId="4" applyNumberFormat="1" applyFont="1" applyBorder="1" applyAlignment="1">
      <alignment horizontal="center" vertical="center"/>
    </xf>
    <xf numFmtId="3" fontId="18" fillId="0" borderId="28" xfId="4" applyNumberFormat="1" applyFont="1" applyBorder="1" applyAlignment="1">
      <alignment horizontal="center" vertical="center"/>
    </xf>
    <xf numFmtId="3" fontId="18" fillId="0" borderId="52" xfId="4" applyNumberFormat="1" applyFont="1" applyBorder="1" applyAlignment="1">
      <alignment horizontal="center" vertical="center"/>
    </xf>
    <xf numFmtId="3" fontId="18" fillId="0" borderId="50" xfId="4" applyNumberFormat="1" applyFont="1" applyBorder="1" applyAlignment="1">
      <alignment horizontal="center" vertical="center"/>
    </xf>
    <xf numFmtId="3" fontId="18" fillId="0" borderId="65" xfId="4" applyNumberFormat="1" applyFont="1" applyBorder="1" applyAlignment="1">
      <alignment horizontal="center" vertical="center"/>
    </xf>
    <xf numFmtId="3" fontId="18" fillId="0" borderId="67" xfId="4" applyNumberFormat="1" applyFont="1" applyBorder="1" applyAlignment="1">
      <alignment horizontal="center" vertical="center"/>
    </xf>
    <xf numFmtId="3" fontId="18" fillId="0" borderId="70" xfId="4" applyNumberFormat="1" applyFont="1" applyBorder="1" applyAlignment="1">
      <alignment horizontal="center" vertical="center"/>
    </xf>
    <xf numFmtId="3" fontId="18" fillId="0" borderId="17" xfId="4" applyNumberFormat="1" applyFont="1" applyBorder="1" applyAlignment="1">
      <alignment horizontal="center" vertical="center"/>
    </xf>
    <xf numFmtId="3" fontId="18" fillId="0" borderId="18" xfId="4" applyNumberFormat="1" applyFont="1" applyBorder="1" applyAlignment="1">
      <alignment horizontal="center" vertical="center"/>
    </xf>
    <xf numFmtId="3" fontId="18" fillId="0" borderId="16" xfId="4" applyNumberFormat="1" applyFont="1" applyBorder="1" applyAlignment="1">
      <alignment horizontal="center" vertical="center"/>
    </xf>
    <xf numFmtId="0" fontId="18" fillId="0" borderId="18" xfId="4" applyFont="1" applyBorder="1" applyAlignment="1">
      <alignment horizontal="center" vertical="center"/>
    </xf>
    <xf numFmtId="0" fontId="18" fillId="0" borderId="16" xfId="4" applyFont="1" applyBorder="1" applyAlignment="1">
      <alignment horizontal="center" vertical="center"/>
    </xf>
    <xf numFmtId="3" fontId="18" fillId="0" borderId="64" xfId="4" applyNumberFormat="1" applyFont="1" applyBorder="1" applyAlignment="1">
      <alignment horizontal="center" vertical="center"/>
    </xf>
    <xf numFmtId="3" fontId="18" fillId="0" borderId="66" xfId="4" applyNumberFormat="1" applyFont="1" applyBorder="1" applyAlignment="1">
      <alignment horizontal="center" vertical="center"/>
    </xf>
    <xf numFmtId="3" fontId="18" fillId="0" borderId="68" xfId="4" applyNumberFormat="1" applyFont="1" applyBorder="1" applyAlignment="1">
      <alignment horizontal="center" vertical="center"/>
    </xf>
    <xf numFmtId="3" fontId="18" fillId="0" borderId="13" xfId="4" applyNumberFormat="1" applyFont="1" applyBorder="1" applyAlignment="1">
      <alignment horizontal="center" vertical="center"/>
    </xf>
    <xf numFmtId="3" fontId="18" fillId="0" borderId="15" xfId="4" applyNumberFormat="1" applyFont="1" applyBorder="1" applyAlignment="1">
      <alignment horizontal="center" vertical="center"/>
    </xf>
    <xf numFmtId="3" fontId="18" fillId="0" borderId="12" xfId="4" applyNumberFormat="1" applyFont="1" applyBorder="1" applyAlignment="1">
      <alignment horizontal="center" vertical="center"/>
    </xf>
    <xf numFmtId="3" fontId="19" fillId="0" borderId="0" xfId="4" applyNumberFormat="1" applyFont="1" applyAlignment="1">
      <alignment horizontal="center" vertical="center"/>
    </xf>
    <xf numFmtId="0" fontId="18" fillId="0" borderId="15" xfId="4" applyFont="1" applyBorder="1" applyAlignment="1">
      <alignment horizontal="center" vertical="center"/>
    </xf>
    <xf numFmtId="0" fontId="18" fillId="0" borderId="12" xfId="4" applyFont="1" applyBorder="1" applyAlignment="1">
      <alignment horizontal="center" vertical="center"/>
    </xf>
    <xf numFmtId="184" fontId="12" fillId="6" borderId="0" xfId="4" applyNumberFormat="1" applyFont="1" applyFill="1" applyAlignment="1" applyProtection="1">
      <alignment horizontal="right" vertical="center"/>
      <protection locked="0"/>
    </xf>
    <xf numFmtId="185" fontId="12" fillId="6" borderId="59" xfId="4" applyNumberFormat="1" applyFont="1" applyFill="1" applyBorder="1" applyAlignment="1" applyProtection="1">
      <alignment horizontal="right" vertical="center"/>
      <protection locked="0"/>
    </xf>
    <xf numFmtId="185" fontId="12" fillId="6" borderId="57" xfId="4" applyNumberFormat="1" applyFont="1" applyFill="1" applyBorder="1" applyAlignment="1" applyProtection="1">
      <alignment horizontal="right" vertical="center"/>
      <protection locked="0"/>
    </xf>
    <xf numFmtId="0" fontId="7" fillId="0" borderId="0" xfId="4" applyFont="1" applyAlignment="1">
      <alignment horizontal="center" vertical="center"/>
    </xf>
    <xf numFmtId="0" fontId="0" fillId="0" borderId="0" xfId="0">
      <alignment vertical="center"/>
    </xf>
    <xf numFmtId="0" fontId="0" fillId="0" borderId="3" xfId="0" applyBorder="1">
      <alignment vertical="center"/>
    </xf>
    <xf numFmtId="0" fontId="0" fillId="0" borderId="57" xfId="0" applyBorder="1">
      <alignment vertical="center"/>
    </xf>
    <xf numFmtId="0" fontId="0" fillId="0" borderId="58" xfId="0" applyBorder="1">
      <alignment vertical="center"/>
    </xf>
    <xf numFmtId="176" fontId="12" fillId="6" borderId="48" xfId="4" applyNumberFormat="1" applyFont="1" applyFill="1" applyBorder="1" applyAlignment="1" applyProtection="1">
      <alignment horizontal="right" vertical="center"/>
      <protection locked="0"/>
    </xf>
    <xf numFmtId="176" fontId="12" fillId="6" borderId="2" xfId="4" applyNumberFormat="1" applyFont="1" applyFill="1" applyBorder="1" applyAlignment="1" applyProtection="1">
      <alignment horizontal="right" vertical="center"/>
      <protection locked="0"/>
    </xf>
    <xf numFmtId="185" fontId="12" fillId="6" borderId="2" xfId="4" applyNumberFormat="1" applyFont="1" applyFill="1" applyBorder="1" applyAlignment="1" applyProtection="1">
      <alignment horizontal="right" vertical="center"/>
      <protection locked="0"/>
    </xf>
    <xf numFmtId="185" fontId="12" fillId="6" borderId="27" xfId="4" applyNumberFormat="1" applyFont="1" applyFill="1" applyBorder="1" applyAlignment="1" applyProtection="1">
      <alignment horizontal="right" vertical="center"/>
      <protection locked="0"/>
    </xf>
    <xf numFmtId="0" fontId="4" fillId="0" borderId="6" xfId="4"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4" fillId="0" borderId="88" xfId="4" applyFont="1" applyBorder="1" applyAlignment="1">
      <alignment horizontal="center" vertical="center"/>
    </xf>
    <xf numFmtId="0" fontId="4" fillId="0" borderId="85" xfId="4" applyFont="1" applyBorder="1" applyAlignment="1">
      <alignment horizontal="center" vertical="center"/>
    </xf>
    <xf numFmtId="0" fontId="4" fillId="0" borderId="89" xfId="4"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24" fillId="0" borderId="24" xfId="0" applyFont="1" applyBorder="1" applyAlignment="1">
      <alignment horizontal="center" vertical="center"/>
    </xf>
    <xf numFmtId="0" fontId="24" fillId="0" borderId="3" xfId="0" applyFont="1" applyBorder="1" applyAlignment="1">
      <alignment horizontal="center" vertical="center"/>
    </xf>
    <xf numFmtId="0" fontId="24" fillId="0" borderId="22" xfId="0" applyFont="1" applyBorder="1" applyAlignment="1">
      <alignment horizontal="center" vertical="center"/>
    </xf>
    <xf numFmtId="0" fontId="24" fillId="0" borderId="10" xfId="0" applyFont="1" applyBorder="1" applyAlignment="1">
      <alignment horizontal="center" vertical="center"/>
    </xf>
    <xf numFmtId="0" fontId="24" fillId="0" borderId="83" xfId="0" applyFont="1" applyBorder="1" applyAlignment="1">
      <alignment horizontal="center" vertical="center"/>
    </xf>
    <xf numFmtId="0" fontId="24" fillId="0" borderId="91" xfId="0" applyFont="1" applyBorder="1" applyAlignment="1">
      <alignment horizontal="center" vertical="center"/>
    </xf>
    <xf numFmtId="0" fontId="24" fillId="0" borderId="97" xfId="0" applyFont="1" applyBorder="1" applyAlignment="1">
      <alignment horizontal="center" vertical="center"/>
    </xf>
    <xf numFmtId="0" fontId="4" fillId="0" borderId="84" xfId="4" applyFont="1" applyBorder="1" applyAlignment="1">
      <alignment horizontal="center" vertical="center"/>
    </xf>
    <xf numFmtId="0" fontId="4" fillId="0" borderId="86" xfId="4" applyFont="1" applyBorder="1" applyAlignment="1">
      <alignment horizontal="center" vertical="center"/>
    </xf>
    <xf numFmtId="0" fontId="4" fillId="0" borderId="87" xfId="4" applyFont="1" applyBorder="1" applyAlignment="1">
      <alignment horizontal="center" vertical="center"/>
    </xf>
    <xf numFmtId="0" fontId="24" fillId="0" borderId="94" xfId="0" applyFont="1" applyBorder="1" applyAlignment="1">
      <alignment horizontal="center" vertical="center"/>
    </xf>
    <xf numFmtId="0" fontId="24" fillId="0" borderId="99" xfId="0" applyFont="1" applyBorder="1" applyAlignment="1">
      <alignment horizontal="center" vertical="center"/>
    </xf>
    <xf numFmtId="0" fontId="4" fillId="0" borderId="95" xfId="4" applyFont="1" applyBorder="1" applyAlignment="1">
      <alignment horizontal="center" vertical="center"/>
    </xf>
    <xf numFmtId="0" fontId="24" fillId="0" borderId="31" xfId="0" applyFont="1" applyBorder="1" applyAlignment="1">
      <alignment horizontal="center" vertical="center"/>
    </xf>
    <xf numFmtId="0" fontId="24" fillId="0" borderId="96" xfId="0" applyFont="1" applyBorder="1" applyAlignment="1">
      <alignment horizontal="center" vertical="center"/>
    </xf>
    <xf numFmtId="0" fontId="4" fillId="0" borderId="92" xfId="4" applyFont="1" applyBorder="1" applyAlignment="1">
      <alignment horizontal="center" vertical="center"/>
    </xf>
    <xf numFmtId="0" fontId="24" fillId="0" borderId="93" xfId="0" applyFont="1" applyBorder="1" applyAlignment="1">
      <alignment horizontal="center" vertical="center"/>
    </xf>
    <xf numFmtId="0" fontId="7" fillId="0" borderId="54" xfId="4" applyFont="1" applyBorder="1" applyAlignment="1">
      <alignment horizontal="center" vertical="center"/>
    </xf>
    <xf numFmtId="0" fontId="7" fillId="0" borderId="55" xfId="4" applyFont="1" applyBorder="1" applyAlignment="1">
      <alignment horizontal="center" vertical="center"/>
    </xf>
    <xf numFmtId="0" fontId="0" fillId="0" borderId="3"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176" fontId="12" fillId="6" borderId="56" xfId="4" applyNumberFormat="1" applyFont="1" applyFill="1" applyBorder="1" applyAlignment="1" applyProtection="1">
      <alignment horizontal="right" vertical="center"/>
      <protection locked="0"/>
    </xf>
    <xf numFmtId="176" fontId="12" fillId="6" borderId="54" xfId="4" applyNumberFormat="1" applyFont="1" applyFill="1" applyBorder="1" applyAlignment="1" applyProtection="1">
      <alignment horizontal="right" vertical="center"/>
      <protection locked="0"/>
    </xf>
    <xf numFmtId="185" fontId="12" fillId="6" borderId="54" xfId="4" applyNumberFormat="1" applyFont="1" applyFill="1" applyBorder="1" applyAlignment="1" applyProtection="1">
      <alignment horizontal="right" vertical="center"/>
      <protection locked="0"/>
    </xf>
    <xf numFmtId="185" fontId="12" fillId="6" borderId="106" xfId="4" applyNumberFormat="1" applyFont="1" applyFill="1" applyBorder="1" applyAlignment="1" applyProtection="1">
      <alignment horizontal="right" vertical="center"/>
      <protection locked="0"/>
    </xf>
    <xf numFmtId="0" fontId="7" fillId="0" borderId="3" xfId="4" applyFont="1" applyBorder="1" applyAlignment="1">
      <alignment horizontal="center" vertical="center"/>
    </xf>
    <xf numFmtId="185" fontId="12" fillId="6" borderId="104" xfId="4" applyNumberFormat="1" applyFont="1" applyFill="1" applyBorder="1" applyAlignment="1" applyProtection="1">
      <alignment horizontal="right" vertical="center"/>
      <protection locked="0"/>
    </xf>
    <xf numFmtId="184" fontId="12" fillId="6" borderId="54" xfId="4" applyNumberFormat="1" applyFont="1" applyFill="1" applyBorder="1" applyAlignment="1" applyProtection="1">
      <alignment horizontal="right" vertical="center"/>
      <protection locked="0"/>
    </xf>
    <xf numFmtId="185" fontId="12" fillId="6" borderId="54" xfId="4" applyNumberFormat="1" applyFont="1" applyFill="1" applyBorder="1" applyAlignment="1">
      <alignment horizontal="right" vertical="center"/>
    </xf>
    <xf numFmtId="185" fontId="12" fillId="6" borderId="106" xfId="4" applyNumberFormat="1" applyFont="1" applyFill="1" applyBorder="1" applyAlignment="1">
      <alignment horizontal="right" vertical="center"/>
    </xf>
    <xf numFmtId="184" fontId="12" fillId="6" borderId="56" xfId="4" applyNumberFormat="1" applyFont="1" applyFill="1" applyBorder="1" applyAlignment="1" applyProtection="1">
      <alignment horizontal="right" vertical="center"/>
      <protection locked="0"/>
    </xf>
    <xf numFmtId="185" fontId="12" fillId="6" borderId="57" xfId="4" applyNumberFormat="1" applyFont="1" applyFill="1" applyBorder="1" applyAlignment="1">
      <alignment horizontal="right" vertical="center"/>
    </xf>
    <xf numFmtId="185" fontId="12" fillId="6" borderId="104" xfId="4" applyNumberFormat="1" applyFont="1" applyFill="1" applyBorder="1" applyAlignment="1">
      <alignment horizontal="right" vertical="center"/>
    </xf>
    <xf numFmtId="176" fontId="12" fillId="6" borderId="4" xfId="4" applyNumberFormat="1" applyFont="1" applyFill="1" applyBorder="1" applyAlignment="1" applyProtection="1">
      <alignment horizontal="right" vertical="center"/>
      <protection locked="0"/>
    </xf>
    <xf numFmtId="176" fontId="12" fillId="6" borderId="0" xfId="4" applyNumberFormat="1" applyFont="1" applyFill="1" applyAlignment="1" applyProtection="1">
      <alignment horizontal="right" vertical="center"/>
      <protection locked="0"/>
    </xf>
    <xf numFmtId="0" fontId="23" fillId="0" borderId="0" xfId="4" applyFont="1" applyAlignment="1" applyProtection="1">
      <alignment horizontal="center"/>
      <protection locked="0"/>
    </xf>
    <xf numFmtId="0" fontId="8" fillId="6" borderId="0" xfId="0" applyFont="1" applyFill="1" applyAlignment="1">
      <alignment horizontal="center" vertical="center"/>
    </xf>
    <xf numFmtId="0" fontId="6" fillId="0" borderId="11" xfId="4" applyFont="1" applyBorder="1" applyAlignment="1">
      <alignment horizontal="right" vertical="center"/>
    </xf>
    <xf numFmtId="0" fontId="4" fillId="0" borderId="14" xfId="4" applyFont="1" applyBorder="1" applyAlignment="1">
      <alignment horizontal="center" vertical="center"/>
    </xf>
    <xf numFmtId="0" fontId="4" fillId="0" borderId="5" xfId="4"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0" fillId="0" borderId="54" xfId="0" applyBorder="1">
      <alignment vertical="center"/>
    </xf>
    <xf numFmtId="0" fontId="0" fillId="0" borderId="55" xfId="0" applyBorder="1">
      <alignment vertical="center"/>
    </xf>
    <xf numFmtId="185" fontId="12" fillId="6" borderId="0" xfId="4" applyNumberFormat="1" applyFont="1" applyFill="1" applyAlignment="1">
      <alignment horizontal="right" vertical="center"/>
    </xf>
    <xf numFmtId="185" fontId="12" fillId="6" borderId="25" xfId="4" applyNumberFormat="1" applyFont="1" applyFill="1" applyBorder="1" applyAlignment="1">
      <alignment horizontal="right" vertical="center"/>
    </xf>
    <xf numFmtId="0" fontId="24" fillId="0" borderId="33" xfId="0" applyFont="1" applyBorder="1" applyAlignment="1">
      <alignment horizontal="center" vertical="center"/>
    </xf>
    <xf numFmtId="0" fontId="4" fillId="0" borderId="90" xfId="4" applyFont="1" applyBorder="1" applyAlignment="1">
      <alignment horizontal="center" vertical="center"/>
    </xf>
    <xf numFmtId="0" fontId="4" fillId="0" borderId="20" xfId="4" applyFont="1" applyBorder="1" applyAlignment="1">
      <alignment horizontal="center" vertical="center"/>
    </xf>
    <xf numFmtId="0" fontId="4" fillId="0" borderId="10" xfId="4" applyFont="1" applyBorder="1" applyAlignment="1">
      <alignment horizontal="center" vertical="center"/>
    </xf>
    <xf numFmtId="0" fontId="24" fillId="0" borderId="50" xfId="0" applyFont="1" applyBorder="1" applyAlignment="1">
      <alignment horizontal="center" vertical="center"/>
    </xf>
    <xf numFmtId="0" fontId="24" fillId="0" borderId="98" xfId="0" applyFont="1" applyBorder="1" applyAlignment="1">
      <alignment horizontal="center" vertical="center"/>
    </xf>
    <xf numFmtId="0" fontId="4" fillId="0" borderId="100" xfId="4" applyFont="1" applyBorder="1" applyAlignment="1">
      <alignment horizontal="center" vertical="center"/>
    </xf>
    <xf numFmtId="0" fontId="24" fillId="0" borderId="101" xfId="0" applyFont="1" applyBorder="1" applyAlignment="1">
      <alignment horizontal="center" vertical="center"/>
    </xf>
    <xf numFmtId="0" fontId="24" fillId="0" borderId="34" xfId="0" applyFont="1" applyBorder="1" applyAlignment="1">
      <alignment horizontal="center" vertical="center"/>
    </xf>
    <xf numFmtId="0" fontId="7" fillId="0" borderId="2" xfId="4" applyFont="1" applyBorder="1" applyAlignment="1">
      <alignment horizontal="center" vertical="center"/>
    </xf>
    <xf numFmtId="0" fontId="7" fillId="0" borderId="19" xfId="4"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184" fontId="12" fillId="6" borderId="48" xfId="4" applyNumberFormat="1" applyFont="1" applyFill="1" applyBorder="1" applyAlignment="1" applyProtection="1">
      <alignment horizontal="right" vertical="center"/>
      <protection locked="0"/>
    </xf>
    <xf numFmtId="184" fontId="12" fillId="6" borderId="2" xfId="4" applyNumberFormat="1" applyFont="1" applyFill="1" applyBorder="1" applyAlignment="1" applyProtection="1">
      <alignment horizontal="right" vertical="center"/>
      <protection locked="0"/>
    </xf>
    <xf numFmtId="0" fontId="7" fillId="0" borderId="103" xfId="4" applyFont="1" applyBorder="1" applyAlignment="1">
      <alignment horizontal="center" vertical="center"/>
    </xf>
    <xf numFmtId="0" fontId="0" fillId="0" borderId="24" xfId="0" applyBorder="1" applyAlignment="1">
      <alignment horizontal="center" vertical="center"/>
    </xf>
    <xf numFmtId="0" fontId="0" fillId="0" borderId="105" xfId="0" applyBorder="1" applyAlignment="1">
      <alignment horizontal="center" vertical="center"/>
    </xf>
    <xf numFmtId="185" fontId="12" fillId="6" borderId="0" xfId="4" applyNumberFormat="1" applyFont="1" applyFill="1" applyAlignment="1" applyProtection="1">
      <alignment horizontal="right" vertical="center"/>
      <protection locked="0"/>
    </xf>
    <xf numFmtId="0" fontId="0" fillId="0" borderId="2" xfId="0" applyBorder="1">
      <alignment vertical="center"/>
    </xf>
    <xf numFmtId="0" fontId="0" fillId="0" borderId="19" xfId="0" applyBorder="1">
      <alignment vertical="center"/>
    </xf>
    <xf numFmtId="0" fontId="0" fillId="0" borderId="24" xfId="0" applyBorder="1">
      <alignment vertical="center"/>
    </xf>
    <xf numFmtId="0" fontId="0" fillId="0" borderId="105" xfId="0" applyBorder="1">
      <alignment vertical="center"/>
    </xf>
    <xf numFmtId="0" fontId="24" fillId="0" borderId="102" xfId="0" applyFont="1" applyBorder="1" applyAlignment="1">
      <alignment horizontal="center" vertical="center"/>
    </xf>
    <xf numFmtId="185" fontId="12" fillId="6" borderId="25" xfId="4" applyNumberFormat="1" applyFont="1" applyFill="1" applyBorder="1" applyAlignment="1" applyProtection="1">
      <alignment horizontal="right" vertical="center"/>
      <protection locked="0"/>
    </xf>
    <xf numFmtId="184" fontId="12" fillId="6" borderId="4" xfId="4" applyNumberFormat="1" applyFont="1" applyFill="1" applyBorder="1" applyAlignment="1" applyProtection="1">
      <alignment horizontal="right" vertical="center"/>
      <protection locked="0"/>
    </xf>
    <xf numFmtId="0" fontId="7" fillId="0" borderId="24" xfId="4" applyFont="1" applyBorder="1" applyAlignment="1">
      <alignment horizontal="center" vertical="center"/>
    </xf>
    <xf numFmtId="185" fontId="12" fillId="6" borderId="59" xfId="4" applyNumberFormat="1" applyFont="1" applyFill="1" applyBorder="1" applyAlignment="1">
      <alignment horizontal="right" vertical="center"/>
    </xf>
    <xf numFmtId="184" fontId="12" fillId="6" borderId="57" xfId="4" applyNumberFormat="1" applyFont="1" applyFill="1" applyBorder="1" applyAlignment="1" applyProtection="1">
      <alignment horizontal="right" vertical="center"/>
      <protection locked="0"/>
    </xf>
    <xf numFmtId="184" fontId="12" fillId="6" borderId="106" xfId="4" applyNumberFormat="1" applyFont="1" applyFill="1" applyBorder="1" applyAlignment="1" applyProtection="1">
      <alignment horizontal="right" vertical="center"/>
      <protection locked="0"/>
    </xf>
    <xf numFmtId="185" fontId="12" fillId="0" borderId="4" xfId="4" applyNumberFormat="1" applyFont="1" applyBorder="1" applyAlignment="1" applyProtection="1">
      <alignment horizontal="right" vertical="center"/>
      <protection locked="0"/>
    </xf>
    <xf numFmtId="185" fontId="12" fillId="0" borderId="0" xfId="4" applyNumberFormat="1" applyFont="1" applyAlignment="1" applyProtection="1">
      <alignment horizontal="right" vertical="center"/>
      <protection locked="0"/>
    </xf>
    <xf numFmtId="0" fontId="7" fillId="0" borderId="107" xfId="4" applyFont="1" applyBorder="1" applyAlignment="1">
      <alignment horizontal="center" vertical="center"/>
    </xf>
    <xf numFmtId="0" fontId="7" fillId="0" borderId="0" xfId="4" applyFont="1" applyAlignment="1">
      <alignment horizontal="center" vertical="center" wrapText="1"/>
    </xf>
    <xf numFmtId="0" fontId="25" fillId="0" borderId="0" xfId="0" applyFont="1">
      <alignment vertical="center"/>
    </xf>
    <xf numFmtId="0" fontId="25" fillId="0" borderId="3" xfId="0" applyFont="1" applyBorder="1">
      <alignment vertical="center"/>
    </xf>
    <xf numFmtId="0" fontId="25" fillId="0" borderId="57" xfId="0" applyFont="1" applyBorder="1">
      <alignment vertical="center"/>
    </xf>
    <xf numFmtId="0" fontId="25" fillId="0" borderId="58" xfId="0" applyFont="1" applyBorder="1">
      <alignment vertical="center"/>
    </xf>
    <xf numFmtId="185" fontId="12" fillId="0" borderId="7" xfId="4" applyNumberFormat="1" applyFont="1" applyBorder="1" applyAlignment="1" applyProtection="1">
      <alignment horizontal="right" vertical="center"/>
      <protection locked="0"/>
    </xf>
    <xf numFmtId="185" fontId="12" fillId="0" borderId="1" xfId="4" applyNumberFormat="1" applyFont="1" applyBorder="1" applyAlignment="1" applyProtection="1">
      <alignment horizontal="right" vertical="center"/>
      <protection locked="0"/>
    </xf>
    <xf numFmtId="0" fontId="0" fillId="0" borderId="10" xfId="0" applyBorder="1" applyAlignment="1">
      <alignment horizontal="center" vertical="center"/>
    </xf>
    <xf numFmtId="185" fontId="12" fillId="0" borderId="0" xfId="4" applyNumberFormat="1" applyFont="1" applyAlignment="1">
      <alignment horizontal="right" vertical="center"/>
    </xf>
    <xf numFmtId="185" fontId="12" fillId="0" borderId="4" xfId="4" applyNumberFormat="1" applyFont="1" applyBorder="1" applyAlignment="1">
      <alignment horizontal="right" vertical="center"/>
    </xf>
    <xf numFmtId="185" fontId="12" fillId="0" borderId="59" xfId="4" applyNumberFormat="1" applyFont="1" applyBorder="1" applyAlignment="1">
      <alignment horizontal="right" vertical="center"/>
    </xf>
    <xf numFmtId="185" fontId="12" fillId="0" borderId="57" xfId="4" applyNumberFormat="1" applyFont="1" applyBorder="1" applyAlignment="1">
      <alignment horizontal="right" vertical="center"/>
    </xf>
    <xf numFmtId="0" fontId="7" fillId="0" borderId="107" xfId="4" applyFont="1" applyBorder="1" applyAlignment="1">
      <alignment horizontal="center" vertical="center" wrapText="1"/>
    </xf>
    <xf numFmtId="0" fontId="7" fillId="0" borderId="54" xfId="4" applyFont="1" applyBorder="1" applyAlignment="1">
      <alignment horizontal="center" vertical="center" wrapText="1"/>
    </xf>
    <xf numFmtId="0" fontId="7" fillId="0" borderId="55" xfId="4" applyFont="1"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05"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185" fontId="12" fillId="0" borderId="54" xfId="4" applyNumberFormat="1" applyFont="1" applyBorder="1" applyAlignment="1">
      <alignment horizontal="right" vertical="center"/>
    </xf>
    <xf numFmtId="185" fontId="12" fillId="0" borderId="56" xfId="4" applyNumberFormat="1" applyFont="1" applyBorder="1" applyAlignment="1" applyProtection="1">
      <alignment horizontal="right" vertical="center"/>
      <protection locked="0"/>
    </xf>
    <xf numFmtId="185" fontId="12" fillId="0" borderId="54" xfId="4" applyNumberFormat="1" applyFont="1" applyBorder="1" applyAlignment="1" applyProtection="1">
      <alignment horizontal="right" vertical="center"/>
      <protection locked="0"/>
    </xf>
    <xf numFmtId="185" fontId="12" fillId="0" borderId="59" xfId="4" applyNumberFormat="1" applyFont="1" applyBorder="1" applyAlignment="1" applyProtection="1">
      <alignment horizontal="right" vertical="center"/>
      <protection locked="0"/>
    </xf>
    <xf numFmtId="185" fontId="12" fillId="0" borderId="57" xfId="4" applyNumberFormat="1" applyFont="1" applyBorder="1" applyAlignment="1" applyProtection="1">
      <alignment horizontal="right" vertical="center"/>
      <protection locked="0"/>
    </xf>
    <xf numFmtId="185" fontId="12" fillId="0" borderId="56" xfId="4" applyNumberFormat="1" applyFont="1" applyBorder="1" applyAlignment="1">
      <alignment horizontal="right" vertical="center"/>
    </xf>
    <xf numFmtId="0" fontId="7" fillId="0" borderId="105" xfId="4" applyFont="1" applyBorder="1" applyAlignment="1">
      <alignment horizontal="center" vertical="center"/>
    </xf>
    <xf numFmtId="0" fontId="7" fillId="0" borderId="57" xfId="4" applyFont="1" applyBorder="1" applyAlignment="1">
      <alignment horizontal="center" vertical="center"/>
    </xf>
    <xf numFmtId="0" fontId="7" fillId="0" borderId="58" xfId="4" applyFont="1" applyBorder="1" applyAlignment="1">
      <alignment horizontal="center" vertical="center"/>
    </xf>
    <xf numFmtId="0" fontId="7" fillId="0" borderId="22" xfId="4" applyFont="1" applyBorder="1" applyAlignment="1">
      <alignment horizontal="center" vertical="center"/>
    </xf>
    <xf numFmtId="0" fontId="7" fillId="0" borderId="1" xfId="4" applyFont="1" applyBorder="1" applyAlignment="1">
      <alignment horizontal="center" vertical="center"/>
    </xf>
    <xf numFmtId="0" fontId="7" fillId="0" borderId="10" xfId="4" applyFont="1" applyBorder="1" applyAlignment="1">
      <alignment horizontal="center" vertical="center"/>
    </xf>
    <xf numFmtId="185" fontId="12" fillId="6" borderId="1" xfId="4" applyNumberFormat="1" applyFont="1" applyFill="1" applyBorder="1" applyAlignment="1" applyProtection="1">
      <alignment horizontal="right" vertical="center"/>
      <protection locked="0"/>
    </xf>
    <xf numFmtId="185" fontId="12" fillId="6" borderId="26" xfId="4" applyNumberFormat="1" applyFont="1" applyFill="1" applyBorder="1" applyAlignment="1" applyProtection="1">
      <alignment horizontal="right" vertical="center"/>
      <protection locked="0"/>
    </xf>
    <xf numFmtId="176" fontId="7" fillId="0" borderId="0" xfId="4" applyNumberFormat="1" applyFont="1" applyAlignment="1">
      <alignment horizontal="right" vertical="center"/>
    </xf>
    <xf numFmtId="185" fontId="12" fillId="6" borderId="7" xfId="4" applyNumberFormat="1" applyFont="1" applyFill="1" applyBorder="1" applyAlignment="1" applyProtection="1">
      <alignment horizontal="right" vertical="center"/>
      <protection locked="0"/>
    </xf>
    <xf numFmtId="185" fontId="12" fillId="6" borderId="1" xfId="4" applyNumberFormat="1" applyFont="1" applyFill="1" applyBorder="1" applyAlignment="1">
      <alignment horizontal="right" vertical="center"/>
    </xf>
    <xf numFmtId="185" fontId="12" fillId="6" borderId="26" xfId="4" applyNumberFormat="1" applyFont="1" applyFill="1" applyBorder="1" applyAlignment="1">
      <alignment horizontal="right" vertical="center"/>
    </xf>
  </cellXfs>
  <cellStyles count="5">
    <cellStyle name="桁区切り" xfId="1" builtinId="6"/>
    <cellStyle name="桁区切り 2" xfId="3" xr:uid="{00000000-0005-0000-0000-000001000000}"/>
    <cellStyle name="通貨 2" xfId="2" xr:uid="{00000000-0005-0000-0000-000002000000}"/>
    <cellStyle name="標準" xfId="0" builtinId="0"/>
    <cellStyle name="標準 2" xfId="4" xr:uid="{89A21FC7-D59B-47A6-88B0-4F6574C3F480}"/>
  </cellStyles>
  <dxfs count="0"/>
  <tableStyles count="0" defaultTableStyle="TableStyleMedium9" defaultPivotStyle="PivotStyleLight16"/>
  <colors>
    <mruColors>
      <color rgb="FFFF99CC"/>
      <color rgb="FFCC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276225</xdr:colOff>
      <xdr:row>4</xdr:row>
      <xdr:rowOff>161925</xdr:rowOff>
    </xdr:from>
    <xdr:to>
      <xdr:col>3</xdr:col>
      <xdr:colOff>57150</xdr:colOff>
      <xdr:row>6</xdr:row>
      <xdr:rowOff>171450</xdr:rowOff>
    </xdr:to>
    <xdr:sp macro="" textlink="">
      <xdr:nvSpPr>
        <xdr:cNvPr id="10" name="AutoShape 21">
          <a:extLst>
            <a:ext uri="{FF2B5EF4-FFF2-40B4-BE49-F238E27FC236}">
              <a16:creationId xmlns:a16="http://schemas.microsoft.com/office/drawing/2014/main" id="{00000000-0008-0000-0200-00000A000000}"/>
            </a:ext>
          </a:extLst>
        </xdr:cNvPr>
        <xdr:cNvSpPr>
          <a:spLocks/>
        </xdr:cNvSpPr>
      </xdr:nvSpPr>
      <xdr:spPr bwMode="auto">
        <a:xfrm>
          <a:off x="638175" y="673417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xdr:row>
      <xdr:rowOff>123825</xdr:rowOff>
    </xdr:from>
    <xdr:to>
      <xdr:col>2</xdr:col>
      <xdr:colOff>85725</xdr:colOff>
      <xdr:row>6</xdr:row>
      <xdr:rowOff>238125</xdr:rowOff>
    </xdr:to>
    <xdr:sp macro="" textlink="">
      <xdr:nvSpPr>
        <xdr:cNvPr id="11" name="AutoShape 4">
          <a:extLst>
            <a:ext uri="{FF2B5EF4-FFF2-40B4-BE49-F238E27FC236}">
              <a16:creationId xmlns:a16="http://schemas.microsoft.com/office/drawing/2014/main" id="{00000000-0008-0000-0200-00000B000000}"/>
            </a:ext>
          </a:extLst>
        </xdr:cNvPr>
        <xdr:cNvSpPr>
          <a:spLocks/>
        </xdr:cNvSpPr>
      </xdr:nvSpPr>
      <xdr:spPr bwMode="auto">
        <a:xfrm>
          <a:off x="371475" y="641032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4</xdr:row>
      <xdr:rowOff>161925</xdr:rowOff>
    </xdr:from>
    <xdr:to>
      <xdr:col>3</xdr:col>
      <xdr:colOff>57150</xdr:colOff>
      <xdr:row>6</xdr:row>
      <xdr:rowOff>171450</xdr:rowOff>
    </xdr:to>
    <xdr:sp macro="" textlink="">
      <xdr:nvSpPr>
        <xdr:cNvPr id="12" name="AutoShape 21">
          <a:extLst>
            <a:ext uri="{FF2B5EF4-FFF2-40B4-BE49-F238E27FC236}">
              <a16:creationId xmlns:a16="http://schemas.microsoft.com/office/drawing/2014/main" id="{00000000-0008-0000-0200-00000C000000}"/>
            </a:ext>
          </a:extLst>
        </xdr:cNvPr>
        <xdr:cNvSpPr>
          <a:spLocks/>
        </xdr:cNvSpPr>
      </xdr:nvSpPr>
      <xdr:spPr bwMode="auto">
        <a:xfrm>
          <a:off x="638175" y="673417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xdr:row>
      <xdr:rowOff>123825</xdr:rowOff>
    </xdr:from>
    <xdr:to>
      <xdr:col>2</xdr:col>
      <xdr:colOff>85725</xdr:colOff>
      <xdr:row>6</xdr:row>
      <xdr:rowOff>238125</xdr:rowOff>
    </xdr:to>
    <xdr:sp macro="" textlink="">
      <xdr:nvSpPr>
        <xdr:cNvPr id="13" name="AutoShape 4">
          <a:extLst>
            <a:ext uri="{FF2B5EF4-FFF2-40B4-BE49-F238E27FC236}">
              <a16:creationId xmlns:a16="http://schemas.microsoft.com/office/drawing/2014/main" id="{00000000-0008-0000-0200-00000D000000}"/>
            </a:ext>
          </a:extLst>
        </xdr:cNvPr>
        <xdr:cNvSpPr>
          <a:spLocks/>
        </xdr:cNvSpPr>
      </xdr:nvSpPr>
      <xdr:spPr bwMode="auto">
        <a:xfrm>
          <a:off x="371475" y="641032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9</xdr:row>
      <xdr:rowOff>161925</xdr:rowOff>
    </xdr:from>
    <xdr:to>
      <xdr:col>3</xdr:col>
      <xdr:colOff>57150</xdr:colOff>
      <xdr:row>11</xdr:row>
      <xdr:rowOff>171450</xdr:rowOff>
    </xdr:to>
    <xdr:sp macro="" textlink="">
      <xdr:nvSpPr>
        <xdr:cNvPr id="14" name="AutoShape 21">
          <a:extLst>
            <a:ext uri="{FF2B5EF4-FFF2-40B4-BE49-F238E27FC236}">
              <a16:creationId xmlns:a16="http://schemas.microsoft.com/office/drawing/2014/main" id="{00000000-0008-0000-0200-00000E000000}"/>
            </a:ext>
          </a:extLst>
        </xdr:cNvPr>
        <xdr:cNvSpPr>
          <a:spLocks/>
        </xdr:cNvSpPr>
      </xdr:nvSpPr>
      <xdr:spPr bwMode="auto">
        <a:xfrm>
          <a:off x="638175" y="816292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8</xdr:row>
      <xdr:rowOff>123825</xdr:rowOff>
    </xdr:from>
    <xdr:to>
      <xdr:col>2</xdr:col>
      <xdr:colOff>85725</xdr:colOff>
      <xdr:row>11</xdr:row>
      <xdr:rowOff>238125</xdr:rowOff>
    </xdr:to>
    <xdr:sp macro="" textlink="">
      <xdr:nvSpPr>
        <xdr:cNvPr id="15" name="AutoShape 4">
          <a:extLst>
            <a:ext uri="{FF2B5EF4-FFF2-40B4-BE49-F238E27FC236}">
              <a16:creationId xmlns:a16="http://schemas.microsoft.com/office/drawing/2014/main" id="{00000000-0008-0000-0200-00000F000000}"/>
            </a:ext>
          </a:extLst>
        </xdr:cNvPr>
        <xdr:cNvSpPr>
          <a:spLocks/>
        </xdr:cNvSpPr>
      </xdr:nvSpPr>
      <xdr:spPr bwMode="auto">
        <a:xfrm>
          <a:off x="371475" y="783907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9</xdr:row>
      <xdr:rowOff>161925</xdr:rowOff>
    </xdr:from>
    <xdr:to>
      <xdr:col>3</xdr:col>
      <xdr:colOff>57150</xdr:colOff>
      <xdr:row>11</xdr:row>
      <xdr:rowOff>171450</xdr:rowOff>
    </xdr:to>
    <xdr:sp macro="" textlink="">
      <xdr:nvSpPr>
        <xdr:cNvPr id="16" name="AutoShape 21">
          <a:extLst>
            <a:ext uri="{FF2B5EF4-FFF2-40B4-BE49-F238E27FC236}">
              <a16:creationId xmlns:a16="http://schemas.microsoft.com/office/drawing/2014/main" id="{00000000-0008-0000-0200-000010000000}"/>
            </a:ext>
          </a:extLst>
        </xdr:cNvPr>
        <xdr:cNvSpPr>
          <a:spLocks/>
        </xdr:cNvSpPr>
      </xdr:nvSpPr>
      <xdr:spPr bwMode="auto">
        <a:xfrm>
          <a:off x="638175" y="816292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8</xdr:row>
      <xdr:rowOff>123825</xdr:rowOff>
    </xdr:from>
    <xdr:to>
      <xdr:col>2</xdr:col>
      <xdr:colOff>85725</xdr:colOff>
      <xdr:row>11</xdr:row>
      <xdr:rowOff>238125</xdr:rowOff>
    </xdr:to>
    <xdr:sp macro="" textlink="">
      <xdr:nvSpPr>
        <xdr:cNvPr id="17" name="AutoShape 4">
          <a:extLst>
            <a:ext uri="{FF2B5EF4-FFF2-40B4-BE49-F238E27FC236}">
              <a16:creationId xmlns:a16="http://schemas.microsoft.com/office/drawing/2014/main" id="{00000000-0008-0000-0200-000011000000}"/>
            </a:ext>
          </a:extLst>
        </xdr:cNvPr>
        <xdr:cNvSpPr>
          <a:spLocks/>
        </xdr:cNvSpPr>
      </xdr:nvSpPr>
      <xdr:spPr bwMode="auto">
        <a:xfrm>
          <a:off x="371475" y="783907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4</xdr:row>
      <xdr:rowOff>161925</xdr:rowOff>
    </xdr:from>
    <xdr:to>
      <xdr:col>33</xdr:col>
      <xdr:colOff>57150</xdr:colOff>
      <xdr:row>6</xdr:row>
      <xdr:rowOff>171450</xdr:rowOff>
    </xdr:to>
    <xdr:sp macro="" textlink="">
      <xdr:nvSpPr>
        <xdr:cNvPr id="26" name="AutoShape 21">
          <a:extLst>
            <a:ext uri="{FF2B5EF4-FFF2-40B4-BE49-F238E27FC236}">
              <a16:creationId xmlns:a16="http://schemas.microsoft.com/office/drawing/2014/main" id="{00000000-0008-0000-0200-00001A000000}"/>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3</xdr:row>
      <xdr:rowOff>123825</xdr:rowOff>
    </xdr:from>
    <xdr:to>
      <xdr:col>32</xdr:col>
      <xdr:colOff>85725</xdr:colOff>
      <xdr:row>6</xdr:row>
      <xdr:rowOff>238125</xdr:rowOff>
    </xdr:to>
    <xdr:sp macro="" textlink="">
      <xdr:nvSpPr>
        <xdr:cNvPr id="27" name="AutoShape 4">
          <a:extLst>
            <a:ext uri="{FF2B5EF4-FFF2-40B4-BE49-F238E27FC236}">
              <a16:creationId xmlns:a16="http://schemas.microsoft.com/office/drawing/2014/main" id="{00000000-0008-0000-0200-00001B000000}"/>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4</xdr:row>
      <xdr:rowOff>161925</xdr:rowOff>
    </xdr:from>
    <xdr:to>
      <xdr:col>33</xdr:col>
      <xdr:colOff>57150</xdr:colOff>
      <xdr:row>6</xdr:row>
      <xdr:rowOff>171450</xdr:rowOff>
    </xdr:to>
    <xdr:sp macro="" textlink="">
      <xdr:nvSpPr>
        <xdr:cNvPr id="28" name="AutoShape 21">
          <a:extLst>
            <a:ext uri="{FF2B5EF4-FFF2-40B4-BE49-F238E27FC236}">
              <a16:creationId xmlns:a16="http://schemas.microsoft.com/office/drawing/2014/main" id="{00000000-0008-0000-0200-00001C000000}"/>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3</xdr:row>
      <xdr:rowOff>123825</xdr:rowOff>
    </xdr:from>
    <xdr:to>
      <xdr:col>32</xdr:col>
      <xdr:colOff>85725</xdr:colOff>
      <xdr:row>6</xdr:row>
      <xdr:rowOff>238125</xdr:rowOff>
    </xdr:to>
    <xdr:sp macro="" textlink="">
      <xdr:nvSpPr>
        <xdr:cNvPr id="29" name="AutoShape 4">
          <a:extLst>
            <a:ext uri="{FF2B5EF4-FFF2-40B4-BE49-F238E27FC236}">
              <a16:creationId xmlns:a16="http://schemas.microsoft.com/office/drawing/2014/main" id="{00000000-0008-0000-0200-00001D000000}"/>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9</xdr:row>
      <xdr:rowOff>161925</xdr:rowOff>
    </xdr:from>
    <xdr:to>
      <xdr:col>33</xdr:col>
      <xdr:colOff>57150</xdr:colOff>
      <xdr:row>11</xdr:row>
      <xdr:rowOff>171450</xdr:rowOff>
    </xdr:to>
    <xdr:sp macro="" textlink="">
      <xdr:nvSpPr>
        <xdr:cNvPr id="30" name="AutoShape 21">
          <a:extLst>
            <a:ext uri="{FF2B5EF4-FFF2-40B4-BE49-F238E27FC236}">
              <a16:creationId xmlns:a16="http://schemas.microsoft.com/office/drawing/2014/main" id="{00000000-0008-0000-0200-00001E000000}"/>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8</xdr:row>
      <xdr:rowOff>123825</xdr:rowOff>
    </xdr:from>
    <xdr:to>
      <xdr:col>32</xdr:col>
      <xdr:colOff>85725</xdr:colOff>
      <xdr:row>11</xdr:row>
      <xdr:rowOff>238125</xdr:rowOff>
    </xdr:to>
    <xdr:sp macro="" textlink="">
      <xdr:nvSpPr>
        <xdr:cNvPr id="31" name="AutoShape 4">
          <a:extLst>
            <a:ext uri="{FF2B5EF4-FFF2-40B4-BE49-F238E27FC236}">
              <a16:creationId xmlns:a16="http://schemas.microsoft.com/office/drawing/2014/main" id="{00000000-0008-0000-0200-00001F000000}"/>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9</xdr:row>
      <xdr:rowOff>161925</xdr:rowOff>
    </xdr:from>
    <xdr:to>
      <xdr:col>33</xdr:col>
      <xdr:colOff>57150</xdr:colOff>
      <xdr:row>11</xdr:row>
      <xdr:rowOff>171450</xdr:rowOff>
    </xdr:to>
    <xdr:sp macro="" textlink="">
      <xdr:nvSpPr>
        <xdr:cNvPr id="32" name="AutoShape 21">
          <a:extLst>
            <a:ext uri="{FF2B5EF4-FFF2-40B4-BE49-F238E27FC236}">
              <a16:creationId xmlns:a16="http://schemas.microsoft.com/office/drawing/2014/main" id="{00000000-0008-0000-0200-000020000000}"/>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8</xdr:row>
      <xdr:rowOff>123825</xdr:rowOff>
    </xdr:from>
    <xdr:to>
      <xdr:col>32</xdr:col>
      <xdr:colOff>85725</xdr:colOff>
      <xdr:row>11</xdr:row>
      <xdr:rowOff>238125</xdr:rowOff>
    </xdr:to>
    <xdr:sp macro="" textlink="">
      <xdr:nvSpPr>
        <xdr:cNvPr id="33" name="AutoShape 4">
          <a:extLst>
            <a:ext uri="{FF2B5EF4-FFF2-40B4-BE49-F238E27FC236}">
              <a16:creationId xmlns:a16="http://schemas.microsoft.com/office/drawing/2014/main" id="{00000000-0008-0000-0200-000021000000}"/>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14</xdr:row>
      <xdr:rowOff>161925</xdr:rowOff>
    </xdr:from>
    <xdr:to>
      <xdr:col>3</xdr:col>
      <xdr:colOff>57150</xdr:colOff>
      <xdr:row>16</xdr:row>
      <xdr:rowOff>171450</xdr:rowOff>
    </xdr:to>
    <xdr:sp macro="" textlink="">
      <xdr:nvSpPr>
        <xdr:cNvPr id="34" name="AutoShape 21">
          <a:extLst>
            <a:ext uri="{FF2B5EF4-FFF2-40B4-BE49-F238E27FC236}">
              <a16:creationId xmlns:a16="http://schemas.microsoft.com/office/drawing/2014/main" id="{D555EE13-223E-4455-BBEF-BF1ACEBB1270}"/>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13</xdr:row>
      <xdr:rowOff>123825</xdr:rowOff>
    </xdr:from>
    <xdr:to>
      <xdr:col>2</xdr:col>
      <xdr:colOff>85725</xdr:colOff>
      <xdr:row>16</xdr:row>
      <xdr:rowOff>238125</xdr:rowOff>
    </xdr:to>
    <xdr:sp macro="" textlink="">
      <xdr:nvSpPr>
        <xdr:cNvPr id="35" name="AutoShape 4">
          <a:extLst>
            <a:ext uri="{FF2B5EF4-FFF2-40B4-BE49-F238E27FC236}">
              <a16:creationId xmlns:a16="http://schemas.microsoft.com/office/drawing/2014/main" id="{8EA4B495-0B8C-47F5-AFEC-3050A5529F46}"/>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14</xdr:row>
      <xdr:rowOff>161925</xdr:rowOff>
    </xdr:from>
    <xdr:to>
      <xdr:col>3</xdr:col>
      <xdr:colOff>57150</xdr:colOff>
      <xdr:row>16</xdr:row>
      <xdr:rowOff>171450</xdr:rowOff>
    </xdr:to>
    <xdr:sp macro="" textlink="">
      <xdr:nvSpPr>
        <xdr:cNvPr id="36" name="AutoShape 21">
          <a:extLst>
            <a:ext uri="{FF2B5EF4-FFF2-40B4-BE49-F238E27FC236}">
              <a16:creationId xmlns:a16="http://schemas.microsoft.com/office/drawing/2014/main" id="{0B5C381C-80E9-4D4E-8B89-A83A039D88CD}"/>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13</xdr:row>
      <xdr:rowOff>123825</xdr:rowOff>
    </xdr:from>
    <xdr:to>
      <xdr:col>2</xdr:col>
      <xdr:colOff>85725</xdr:colOff>
      <xdr:row>16</xdr:row>
      <xdr:rowOff>238125</xdr:rowOff>
    </xdr:to>
    <xdr:sp macro="" textlink="">
      <xdr:nvSpPr>
        <xdr:cNvPr id="37" name="AutoShape 4">
          <a:extLst>
            <a:ext uri="{FF2B5EF4-FFF2-40B4-BE49-F238E27FC236}">
              <a16:creationId xmlns:a16="http://schemas.microsoft.com/office/drawing/2014/main" id="{E5ECE8EF-0BDF-4DCA-9AE5-762660514D7E}"/>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14</xdr:row>
      <xdr:rowOff>161925</xdr:rowOff>
    </xdr:from>
    <xdr:to>
      <xdr:col>33</xdr:col>
      <xdr:colOff>57150</xdr:colOff>
      <xdr:row>16</xdr:row>
      <xdr:rowOff>171450</xdr:rowOff>
    </xdr:to>
    <xdr:sp macro="" textlink="">
      <xdr:nvSpPr>
        <xdr:cNvPr id="38" name="AutoShape 21">
          <a:extLst>
            <a:ext uri="{FF2B5EF4-FFF2-40B4-BE49-F238E27FC236}">
              <a16:creationId xmlns:a16="http://schemas.microsoft.com/office/drawing/2014/main" id="{F5A0E9CC-ACF3-462C-AC18-98E707E35971}"/>
            </a:ext>
          </a:extLst>
        </xdr:cNvPr>
        <xdr:cNvSpPr>
          <a:spLocks/>
        </xdr:cNvSpPr>
      </xdr:nvSpPr>
      <xdr:spPr bwMode="auto">
        <a:xfrm>
          <a:off x="6838950"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13</xdr:row>
      <xdr:rowOff>123825</xdr:rowOff>
    </xdr:from>
    <xdr:to>
      <xdr:col>32</xdr:col>
      <xdr:colOff>85725</xdr:colOff>
      <xdr:row>16</xdr:row>
      <xdr:rowOff>238125</xdr:rowOff>
    </xdr:to>
    <xdr:sp macro="" textlink="">
      <xdr:nvSpPr>
        <xdr:cNvPr id="39" name="AutoShape 4">
          <a:extLst>
            <a:ext uri="{FF2B5EF4-FFF2-40B4-BE49-F238E27FC236}">
              <a16:creationId xmlns:a16="http://schemas.microsoft.com/office/drawing/2014/main" id="{21FCCB3B-EAB1-4EB1-86D0-D139F80A3E83}"/>
            </a:ext>
          </a:extLst>
        </xdr:cNvPr>
        <xdr:cNvSpPr>
          <a:spLocks/>
        </xdr:cNvSpPr>
      </xdr:nvSpPr>
      <xdr:spPr bwMode="auto">
        <a:xfrm>
          <a:off x="6572250"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14</xdr:row>
      <xdr:rowOff>161925</xdr:rowOff>
    </xdr:from>
    <xdr:to>
      <xdr:col>33</xdr:col>
      <xdr:colOff>57150</xdr:colOff>
      <xdr:row>16</xdr:row>
      <xdr:rowOff>171450</xdr:rowOff>
    </xdr:to>
    <xdr:sp macro="" textlink="">
      <xdr:nvSpPr>
        <xdr:cNvPr id="40" name="AutoShape 21">
          <a:extLst>
            <a:ext uri="{FF2B5EF4-FFF2-40B4-BE49-F238E27FC236}">
              <a16:creationId xmlns:a16="http://schemas.microsoft.com/office/drawing/2014/main" id="{CE5A65D1-4F3C-43BE-B3D1-98069DBCFEDD}"/>
            </a:ext>
          </a:extLst>
        </xdr:cNvPr>
        <xdr:cNvSpPr>
          <a:spLocks/>
        </xdr:cNvSpPr>
      </xdr:nvSpPr>
      <xdr:spPr bwMode="auto">
        <a:xfrm>
          <a:off x="6838950"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13</xdr:row>
      <xdr:rowOff>123825</xdr:rowOff>
    </xdr:from>
    <xdr:to>
      <xdr:col>32</xdr:col>
      <xdr:colOff>85725</xdr:colOff>
      <xdr:row>16</xdr:row>
      <xdr:rowOff>238125</xdr:rowOff>
    </xdr:to>
    <xdr:sp macro="" textlink="">
      <xdr:nvSpPr>
        <xdr:cNvPr id="41" name="AutoShape 4">
          <a:extLst>
            <a:ext uri="{FF2B5EF4-FFF2-40B4-BE49-F238E27FC236}">
              <a16:creationId xmlns:a16="http://schemas.microsoft.com/office/drawing/2014/main" id="{D9F835B3-1004-474F-9328-6B467643B158}"/>
            </a:ext>
          </a:extLst>
        </xdr:cNvPr>
        <xdr:cNvSpPr>
          <a:spLocks/>
        </xdr:cNvSpPr>
      </xdr:nvSpPr>
      <xdr:spPr bwMode="auto">
        <a:xfrm>
          <a:off x="6572250"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19</xdr:row>
      <xdr:rowOff>161925</xdr:rowOff>
    </xdr:from>
    <xdr:to>
      <xdr:col>3</xdr:col>
      <xdr:colOff>57150</xdr:colOff>
      <xdr:row>21</xdr:row>
      <xdr:rowOff>171450</xdr:rowOff>
    </xdr:to>
    <xdr:sp macro="" textlink="">
      <xdr:nvSpPr>
        <xdr:cNvPr id="42" name="AutoShape 21">
          <a:extLst>
            <a:ext uri="{FF2B5EF4-FFF2-40B4-BE49-F238E27FC236}">
              <a16:creationId xmlns:a16="http://schemas.microsoft.com/office/drawing/2014/main" id="{77411638-3633-445F-9EE9-4DB191FE2EE6}"/>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xdr:row>
      <xdr:rowOff>123825</xdr:rowOff>
    </xdr:from>
    <xdr:to>
      <xdr:col>2</xdr:col>
      <xdr:colOff>85725</xdr:colOff>
      <xdr:row>21</xdr:row>
      <xdr:rowOff>238125</xdr:rowOff>
    </xdr:to>
    <xdr:sp macro="" textlink="">
      <xdr:nvSpPr>
        <xdr:cNvPr id="43" name="AutoShape 4">
          <a:extLst>
            <a:ext uri="{FF2B5EF4-FFF2-40B4-BE49-F238E27FC236}">
              <a16:creationId xmlns:a16="http://schemas.microsoft.com/office/drawing/2014/main" id="{0360781A-16DC-4812-B91A-19A3F26677FF}"/>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19</xdr:row>
      <xdr:rowOff>161925</xdr:rowOff>
    </xdr:from>
    <xdr:to>
      <xdr:col>3</xdr:col>
      <xdr:colOff>57150</xdr:colOff>
      <xdr:row>21</xdr:row>
      <xdr:rowOff>171450</xdr:rowOff>
    </xdr:to>
    <xdr:sp macro="" textlink="">
      <xdr:nvSpPr>
        <xdr:cNvPr id="44" name="AutoShape 21">
          <a:extLst>
            <a:ext uri="{FF2B5EF4-FFF2-40B4-BE49-F238E27FC236}">
              <a16:creationId xmlns:a16="http://schemas.microsoft.com/office/drawing/2014/main" id="{6DDC04B0-E925-476A-B032-793F03EDFC36}"/>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xdr:row>
      <xdr:rowOff>123825</xdr:rowOff>
    </xdr:from>
    <xdr:to>
      <xdr:col>2</xdr:col>
      <xdr:colOff>85725</xdr:colOff>
      <xdr:row>21</xdr:row>
      <xdr:rowOff>238125</xdr:rowOff>
    </xdr:to>
    <xdr:sp macro="" textlink="">
      <xdr:nvSpPr>
        <xdr:cNvPr id="45" name="AutoShape 4">
          <a:extLst>
            <a:ext uri="{FF2B5EF4-FFF2-40B4-BE49-F238E27FC236}">
              <a16:creationId xmlns:a16="http://schemas.microsoft.com/office/drawing/2014/main" id="{1E8C7AD3-0E01-43D4-9418-0B8465418155}"/>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19</xdr:row>
      <xdr:rowOff>161925</xdr:rowOff>
    </xdr:from>
    <xdr:to>
      <xdr:col>33</xdr:col>
      <xdr:colOff>57150</xdr:colOff>
      <xdr:row>21</xdr:row>
      <xdr:rowOff>171450</xdr:rowOff>
    </xdr:to>
    <xdr:sp macro="" textlink="">
      <xdr:nvSpPr>
        <xdr:cNvPr id="46" name="AutoShape 21">
          <a:extLst>
            <a:ext uri="{FF2B5EF4-FFF2-40B4-BE49-F238E27FC236}">
              <a16:creationId xmlns:a16="http://schemas.microsoft.com/office/drawing/2014/main" id="{7B6BBBC2-D25B-4D16-B99B-0E538D7FA481}"/>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18</xdr:row>
      <xdr:rowOff>123825</xdr:rowOff>
    </xdr:from>
    <xdr:to>
      <xdr:col>32</xdr:col>
      <xdr:colOff>85725</xdr:colOff>
      <xdr:row>21</xdr:row>
      <xdr:rowOff>238125</xdr:rowOff>
    </xdr:to>
    <xdr:sp macro="" textlink="">
      <xdr:nvSpPr>
        <xdr:cNvPr id="47" name="AutoShape 4">
          <a:extLst>
            <a:ext uri="{FF2B5EF4-FFF2-40B4-BE49-F238E27FC236}">
              <a16:creationId xmlns:a16="http://schemas.microsoft.com/office/drawing/2014/main" id="{14548610-AFD9-4D43-8C58-D204D2E715F2}"/>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19</xdr:row>
      <xdr:rowOff>161925</xdr:rowOff>
    </xdr:from>
    <xdr:to>
      <xdr:col>33</xdr:col>
      <xdr:colOff>57150</xdr:colOff>
      <xdr:row>21</xdr:row>
      <xdr:rowOff>171450</xdr:rowOff>
    </xdr:to>
    <xdr:sp macro="" textlink="">
      <xdr:nvSpPr>
        <xdr:cNvPr id="48" name="AutoShape 21">
          <a:extLst>
            <a:ext uri="{FF2B5EF4-FFF2-40B4-BE49-F238E27FC236}">
              <a16:creationId xmlns:a16="http://schemas.microsoft.com/office/drawing/2014/main" id="{023FF5A4-3211-4289-A2F0-EE28D7337D4B}"/>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18</xdr:row>
      <xdr:rowOff>123825</xdr:rowOff>
    </xdr:from>
    <xdr:to>
      <xdr:col>32</xdr:col>
      <xdr:colOff>85725</xdr:colOff>
      <xdr:row>21</xdr:row>
      <xdr:rowOff>238125</xdr:rowOff>
    </xdr:to>
    <xdr:sp macro="" textlink="">
      <xdr:nvSpPr>
        <xdr:cNvPr id="49" name="AutoShape 4">
          <a:extLst>
            <a:ext uri="{FF2B5EF4-FFF2-40B4-BE49-F238E27FC236}">
              <a16:creationId xmlns:a16="http://schemas.microsoft.com/office/drawing/2014/main" id="{07639313-33B1-43B0-9A6B-C6CCBE6317BB}"/>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19</xdr:row>
      <xdr:rowOff>161925</xdr:rowOff>
    </xdr:from>
    <xdr:to>
      <xdr:col>3</xdr:col>
      <xdr:colOff>57150</xdr:colOff>
      <xdr:row>21</xdr:row>
      <xdr:rowOff>171450</xdr:rowOff>
    </xdr:to>
    <xdr:sp macro="" textlink="">
      <xdr:nvSpPr>
        <xdr:cNvPr id="50" name="AutoShape 21">
          <a:extLst>
            <a:ext uri="{FF2B5EF4-FFF2-40B4-BE49-F238E27FC236}">
              <a16:creationId xmlns:a16="http://schemas.microsoft.com/office/drawing/2014/main" id="{19FD0FEE-A7B0-4488-9497-FE070F9EECE3}"/>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xdr:row>
      <xdr:rowOff>123825</xdr:rowOff>
    </xdr:from>
    <xdr:to>
      <xdr:col>2</xdr:col>
      <xdr:colOff>85725</xdr:colOff>
      <xdr:row>21</xdr:row>
      <xdr:rowOff>238125</xdr:rowOff>
    </xdr:to>
    <xdr:sp macro="" textlink="">
      <xdr:nvSpPr>
        <xdr:cNvPr id="51" name="AutoShape 4">
          <a:extLst>
            <a:ext uri="{FF2B5EF4-FFF2-40B4-BE49-F238E27FC236}">
              <a16:creationId xmlns:a16="http://schemas.microsoft.com/office/drawing/2014/main" id="{DE25B94F-215B-4863-9004-BED2B946F403}"/>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19</xdr:row>
      <xdr:rowOff>161925</xdr:rowOff>
    </xdr:from>
    <xdr:to>
      <xdr:col>3</xdr:col>
      <xdr:colOff>57150</xdr:colOff>
      <xdr:row>21</xdr:row>
      <xdr:rowOff>171450</xdr:rowOff>
    </xdr:to>
    <xdr:sp macro="" textlink="">
      <xdr:nvSpPr>
        <xdr:cNvPr id="52" name="AutoShape 21">
          <a:extLst>
            <a:ext uri="{FF2B5EF4-FFF2-40B4-BE49-F238E27FC236}">
              <a16:creationId xmlns:a16="http://schemas.microsoft.com/office/drawing/2014/main" id="{C78E9F51-2697-4835-801C-806E8EA8DF1E}"/>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xdr:row>
      <xdr:rowOff>123825</xdr:rowOff>
    </xdr:from>
    <xdr:to>
      <xdr:col>2</xdr:col>
      <xdr:colOff>85725</xdr:colOff>
      <xdr:row>21</xdr:row>
      <xdr:rowOff>238125</xdr:rowOff>
    </xdr:to>
    <xdr:sp macro="" textlink="">
      <xdr:nvSpPr>
        <xdr:cNvPr id="53" name="AutoShape 4">
          <a:extLst>
            <a:ext uri="{FF2B5EF4-FFF2-40B4-BE49-F238E27FC236}">
              <a16:creationId xmlns:a16="http://schemas.microsoft.com/office/drawing/2014/main" id="{E2250474-394D-477F-8193-B440483E798C}"/>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19</xdr:row>
      <xdr:rowOff>161925</xdr:rowOff>
    </xdr:from>
    <xdr:to>
      <xdr:col>33</xdr:col>
      <xdr:colOff>57150</xdr:colOff>
      <xdr:row>21</xdr:row>
      <xdr:rowOff>171450</xdr:rowOff>
    </xdr:to>
    <xdr:sp macro="" textlink="">
      <xdr:nvSpPr>
        <xdr:cNvPr id="54" name="AutoShape 21">
          <a:extLst>
            <a:ext uri="{FF2B5EF4-FFF2-40B4-BE49-F238E27FC236}">
              <a16:creationId xmlns:a16="http://schemas.microsoft.com/office/drawing/2014/main" id="{24F37D0A-72BD-4B20-A463-06117B1D6C06}"/>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18</xdr:row>
      <xdr:rowOff>123825</xdr:rowOff>
    </xdr:from>
    <xdr:to>
      <xdr:col>32</xdr:col>
      <xdr:colOff>85725</xdr:colOff>
      <xdr:row>21</xdr:row>
      <xdr:rowOff>238125</xdr:rowOff>
    </xdr:to>
    <xdr:sp macro="" textlink="">
      <xdr:nvSpPr>
        <xdr:cNvPr id="55" name="AutoShape 4">
          <a:extLst>
            <a:ext uri="{FF2B5EF4-FFF2-40B4-BE49-F238E27FC236}">
              <a16:creationId xmlns:a16="http://schemas.microsoft.com/office/drawing/2014/main" id="{DCE9E6F1-ED31-428A-AE46-2E08D31747E2}"/>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19</xdr:row>
      <xdr:rowOff>161925</xdr:rowOff>
    </xdr:from>
    <xdr:to>
      <xdr:col>33</xdr:col>
      <xdr:colOff>57150</xdr:colOff>
      <xdr:row>21</xdr:row>
      <xdr:rowOff>171450</xdr:rowOff>
    </xdr:to>
    <xdr:sp macro="" textlink="">
      <xdr:nvSpPr>
        <xdr:cNvPr id="56" name="AutoShape 21">
          <a:extLst>
            <a:ext uri="{FF2B5EF4-FFF2-40B4-BE49-F238E27FC236}">
              <a16:creationId xmlns:a16="http://schemas.microsoft.com/office/drawing/2014/main" id="{64849171-4467-4C81-87CF-B1DE818A233B}"/>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18</xdr:row>
      <xdr:rowOff>123825</xdr:rowOff>
    </xdr:from>
    <xdr:to>
      <xdr:col>32</xdr:col>
      <xdr:colOff>85725</xdr:colOff>
      <xdr:row>21</xdr:row>
      <xdr:rowOff>238125</xdr:rowOff>
    </xdr:to>
    <xdr:sp macro="" textlink="">
      <xdr:nvSpPr>
        <xdr:cNvPr id="57" name="AutoShape 4">
          <a:extLst>
            <a:ext uri="{FF2B5EF4-FFF2-40B4-BE49-F238E27FC236}">
              <a16:creationId xmlns:a16="http://schemas.microsoft.com/office/drawing/2014/main" id="{E7BC97CA-D252-464B-BC1E-2C04735652B7}"/>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2" name="AutoShape 21">
          <a:extLst>
            <a:ext uri="{FF2B5EF4-FFF2-40B4-BE49-F238E27FC236}">
              <a16:creationId xmlns:a16="http://schemas.microsoft.com/office/drawing/2014/main" id="{BD732434-E61D-4239-81C5-A5E6968CD2F4}"/>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3" name="AutoShape 4">
          <a:extLst>
            <a:ext uri="{FF2B5EF4-FFF2-40B4-BE49-F238E27FC236}">
              <a16:creationId xmlns:a16="http://schemas.microsoft.com/office/drawing/2014/main" id="{7BD77DA3-E991-469B-B1B7-733D28A25D8C}"/>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4" name="AutoShape 21">
          <a:extLst>
            <a:ext uri="{FF2B5EF4-FFF2-40B4-BE49-F238E27FC236}">
              <a16:creationId xmlns:a16="http://schemas.microsoft.com/office/drawing/2014/main" id="{B66962C8-00E8-4B49-84D5-372CB6394FC2}"/>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7" name="AutoShape 4">
          <a:extLst>
            <a:ext uri="{FF2B5EF4-FFF2-40B4-BE49-F238E27FC236}">
              <a16:creationId xmlns:a16="http://schemas.microsoft.com/office/drawing/2014/main" id="{75B74DA3-953B-4554-BC70-D718843D0398}"/>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18" name="AutoShape 21">
          <a:extLst>
            <a:ext uri="{FF2B5EF4-FFF2-40B4-BE49-F238E27FC236}">
              <a16:creationId xmlns:a16="http://schemas.microsoft.com/office/drawing/2014/main" id="{5D2AC26B-9C0B-4491-B25A-AD1A6258E3A9}"/>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19" name="AutoShape 4">
          <a:extLst>
            <a:ext uri="{FF2B5EF4-FFF2-40B4-BE49-F238E27FC236}">
              <a16:creationId xmlns:a16="http://schemas.microsoft.com/office/drawing/2014/main" id="{6D30DC33-7EAF-43CC-99B5-0DAFC840FE54}"/>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20" name="AutoShape 21">
          <a:extLst>
            <a:ext uri="{FF2B5EF4-FFF2-40B4-BE49-F238E27FC236}">
              <a16:creationId xmlns:a16="http://schemas.microsoft.com/office/drawing/2014/main" id="{A30A653B-C181-4DE1-8165-639B12BE4A38}"/>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23" name="AutoShape 4">
          <a:extLst>
            <a:ext uri="{FF2B5EF4-FFF2-40B4-BE49-F238E27FC236}">
              <a16:creationId xmlns:a16="http://schemas.microsoft.com/office/drawing/2014/main" id="{5FEA2409-2214-438C-836E-67112380970F}"/>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58" name="AutoShape 21">
          <a:extLst>
            <a:ext uri="{FF2B5EF4-FFF2-40B4-BE49-F238E27FC236}">
              <a16:creationId xmlns:a16="http://schemas.microsoft.com/office/drawing/2014/main" id="{40E1941D-C5D4-4349-AD63-FF85275D04C5}"/>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59" name="AutoShape 4">
          <a:extLst>
            <a:ext uri="{FF2B5EF4-FFF2-40B4-BE49-F238E27FC236}">
              <a16:creationId xmlns:a16="http://schemas.microsoft.com/office/drawing/2014/main" id="{865DE2D1-0D53-4B6F-A410-0530CF4CB64B}"/>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60" name="AutoShape 21">
          <a:extLst>
            <a:ext uri="{FF2B5EF4-FFF2-40B4-BE49-F238E27FC236}">
              <a16:creationId xmlns:a16="http://schemas.microsoft.com/office/drawing/2014/main" id="{58764234-0312-42C4-96A8-1CBABF68D577}"/>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61" name="AutoShape 4">
          <a:extLst>
            <a:ext uri="{FF2B5EF4-FFF2-40B4-BE49-F238E27FC236}">
              <a16:creationId xmlns:a16="http://schemas.microsoft.com/office/drawing/2014/main" id="{E1C11330-1901-49DB-80E9-D24D1D9A6C0C}"/>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62" name="AutoShape 21">
          <a:extLst>
            <a:ext uri="{FF2B5EF4-FFF2-40B4-BE49-F238E27FC236}">
              <a16:creationId xmlns:a16="http://schemas.microsoft.com/office/drawing/2014/main" id="{D9417E94-2090-4A28-A400-516936835F25}"/>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63" name="AutoShape 4">
          <a:extLst>
            <a:ext uri="{FF2B5EF4-FFF2-40B4-BE49-F238E27FC236}">
              <a16:creationId xmlns:a16="http://schemas.microsoft.com/office/drawing/2014/main" id="{C6904CB6-30C1-4F8A-B343-04F1EDECCA3C}"/>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64" name="AutoShape 21">
          <a:extLst>
            <a:ext uri="{FF2B5EF4-FFF2-40B4-BE49-F238E27FC236}">
              <a16:creationId xmlns:a16="http://schemas.microsoft.com/office/drawing/2014/main" id="{5735C852-86E4-4268-9794-BFF04BA6CD46}"/>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65" name="AutoShape 4">
          <a:extLst>
            <a:ext uri="{FF2B5EF4-FFF2-40B4-BE49-F238E27FC236}">
              <a16:creationId xmlns:a16="http://schemas.microsoft.com/office/drawing/2014/main" id="{DAC14A5F-C320-408A-B4B3-DAE8E969671A}"/>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110" name="AutoShape 21">
          <a:extLst>
            <a:ext uri="{FF2B5EF4-FFF2-40B4-BE49-F238E27FC236}">
              <a16:creationId xmlns:a16="http://schemas.microsoft.com/office/drawing/2014/main" id="{00C83CA2-594B-4606-A69B-DB1223FFD244}"/>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111" name="AutoShape 4">
          <a:extLst>
            <a:ext uri="{FF2B5EF4-FFF2-40B4-BE49-F238E27FC236}">
              <a16:creationId xmlns:a16="http://schemas.microsoft.com/office/drawing/2014/main" id="{F129A9B8-B0E5-4F97-9D74-8ACBF4D51CB3}"/>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112" name="AutoShape 21">
          <a:extLst>
            <a:ext uri="{FF2B5EF4-FFF2-40B4-BE49-F238E27FC236}">
              <a16:creationId xmlns:a16="http://schemas.microsoft.com/office/drawing/2014/main" id="{FB17E24C-DCF4-48F3-A57F-79042D369148}"/>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113" name="AutoShape 4">
          <a:extLst>
            <a:ext uri="{FF2B5EF4-FFF2-40B4-BE49-F238E27FC236}">
              <a16:creationId xmlns:a16="http://schemas.microsoft.com/office/drawing/2014/main" id="{229D226C-5E10-4004-BCBA-62002227BD07}"/>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114" name="AutoShape 21">
          <a:extLst>
            <a:ext uri="{FF2B5EF4-FFF2-40B4-BE49-F238E27FC236}">
              <a16:creationId xmlns:a16="http://schemas.microsoft.com/office/drawing/2014/main" id="{3198B25D-0398-485C-8200-6B10AC53935A}"/>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115" name="AutoShape 4">
          <a:extLst>
            <a:ext uri="{FF2B5EF4-FFF2-40B4-BE49-F238E27FC236}">
              <a16:creationId xmlns:a16="http://schemas.microsoft.com/office/drawing/2014/main" id="{6110FCB8-FCEA-48C7-9C22-BB41DCD1DEBD}"/>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116" name="AutoShape 21">
          <a:extLst>
            <a:ext uri="{FF2B5EF4-FFF2-40B4-BE49-F238E27FC236}">
              <a16:creationId xmlns:a16="http://schemas.microsoft.com/office/drawing/2014/main" id="{C0C415C6-753E-4D7F-A59A-AB6DB4BEA408}"/>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117" name="AutoShape 4">
          <a:extLst>
            <a:ext uri="{FF2B5EF4-FFF2-40B4-BE49-F238E27FC236}">
              <a16:creationId xmlns:a16="http://schemas.microsoft.com/office/drawing/2014/main" id="{2C81C49E-B499-410A-A8E1-2768AEDDD1AB}"/>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118" name="AutoShape 21">
          <a:extLst>
            <a:ext uri="{FF2B5EF4-FFF2-40B4-BE49-F238E27FC236}">
              <a16:creationId xmlns:a16="http://schemas.microsoft.com/office/drawing/2014/main" id="{67D0A73E-0879-4642-B0E4-D2C0035C94A5}"/>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119" name="AutoShape 4">
          <a:extLst>
            <a:ext uri="{FF2B5EF4-FFF2-40B4-BE49-F238E27FC236}">
              <a16:creationId xmlns:a16="http://schemas.microsoft.com/office/drawing/2014/main" id="{7A2F6E1E-DF77-41FF-BA65-8765C83B3991}"/>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120" name="AutoShape 21">
          <a:extLst>
            <a:ext uri="{FF2B5EF4-FFF2-40B4-BE49-F238E27FC236}">
              <a16:creationId xmlns:a16="http://schemas.microsoft.com/office/drawing/2014/main" id="{0763043D-5D48-4F97-B3E9-D14CB20C7A53}"/>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121" name="AutoShape 4">
          <a:extLst>
            <a:ext uri="{FF2B5EF4-FFF2-40B4-BE49-F238E27FC236}">
              <a16:creationId xmlns:a16="http://schemas.microsoft.com/office/drawing/2014/main" id="{0D2B0635-BA39-465E-91C5-CB998F2C5E0F}"/>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122" name="AutoShape 21">
          <a:extLst>
            <a:ext uri="{FF2B5EF4-FFF2-40B4-BE49-F238E27FC236}">
              <a16:creationId xmlns:a16="http://schemas.microsoft.com/office/drawing/2014/main" id="{D8021407-4EF7-4FBE-9CED-1FD2B7554A69}"/>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123" name="AutoShape 4">
          <a:extLst>
            <a:ext uri="{FF2B5EF4-FFF2-40B4-BE49-F238E27FC236}">
              <a16:creationId xmlns:a16="http://schemas.microsoft.com/office/drawing/2014/main" id="{37C51EB3-0D89-43EE-8D3B-4E3B9A52CFCC}"/>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124" name="AutoShape 21">
          <a:extLst>
            <a:ext uri="{FF2B5EF4-FFF2-40B4-BE49-F238E27FC236}">
              <a16:creationId xmlns:a16="http://schemas.microsoft.com/office/drawing/2014/main" id="{4156F248-7420-4C9C-A5B1-6C00B608428E}"/>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125" name="AutoShape 4">
          <a:extLst>
            <a:ext uri="{FF2B5EF4-FFF2-40B4-BE49-F238E27FC236}">
              <a16:creationId xmlns:a16="http://schemas.microsoft.com/office/drawing/2014/main" id="{32B9C64C-B9FE-4FB2-B7B2-7FF4A3459085}"/>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5"/>
  <sheetViews>
    <sheetView showGridLines="0" tabSelected="1" zoomScale="80" zoomScaleNormal="80" workbookViewId="0">
      <pane ySplit="6" topLeftCell="A7" activePane="bottomLeft" state="frozen"/>
      <selection activeCell="AZ25" sqref="AZ25:BE25"/>
      <selection pane="bottomLeft" activeCell="G35" sqref="G35:J35"/>
    </sheetView>
  </sheetViews>
  <sheetFormatPr defaultColWidth="2.25" defaultRowHeight="14.25"/>
  <cols>
    <col min="1" max="1" width="2.25" style="1" customWidth="1"/>
    <col min="2" max="5" width="2.5" style="1" customWidth="1"/>
    <col min="6" max="6" width="3" style="1" customWidth="1"/>
    <col min="7" max="22" width="2.75" style="1" customWidth="1"/>
    <col min="23" max="26" width="3.25" style="1" customWidth="1"/>
    <col min="27" max="48" width="2.375" style="1" customWidth="1"/>
    <col min="49" max="49" width="1" style="1" customWidth="1"/>
    <col min="50" max="53" width="2.625" style="1" customWidth="1"/>
    <col min="54" max="54" width="3" style="1" customWidth="1"/>
    <col min="55" max="70" width="2.875" style="1" customWidth="1"/>
    <col min="71" max="74" width="3.375" style="1" customWidth="1"/>
    <col min="75" max="96" width="2.375" style="1" customWidth="1"/>
    <col min="97" max="16384" width="2.25" style="1"/>
  </cols>
  <sheetData>
    <row r="1" spans="1:48" ht="27" customHeight="1">
      <c r="B1" s="294" t="s">
        <v>20</v>
      </c>
      <c r="C1" s="294"/>
      <c r="D1" s="294"/>
      <c r="E1" s="294"/>
      <c r="F1" s="294"/>
      <c r="G1" s="294"/>
      <c r="H1" s="294"/>
      <c r="I1" s="3"/>
      <c r="J1" s="3"/>
      <c r="K1" s="3"/>
      <c r="L1" s="3"/>
      <c r="M1" s="3"/>
      <c r="N1" s="3"/>
      <c r="O1" s="3"/>
      <c r="P1" s="3"/>
      <c r="Q1" s="3"/>
      <c r="R1" s="3"/>
      <c r="S1" s="3"/>
    </row>
    <row r="2" spans="1:48" ht="13.5" customHeight="1"/>
    <row r="3" spans="1:48" ht="29.25" customHeight="1">
      <c r="B3" s="299" t="s">
        <v>19</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row>
    <row r="4" spans="1:48" ht="13.5" customHeight="1" thickBo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row>
    <row r="5" spans="1:48" ht="30.75" customHeight="1">
      <c r="A5" s="2"/>
      <c r="B5" s="300" t="s">
        <v>1</v>
      </c>
      <c r="C5" s="300"/>
      <c r="D5" s="300"/>
      <c r="E5" s="300"/>
      <c r="F5" s="300"/>
      <c r="G5" s="302" t="s">
        <v>2</v>
      </c>
      <c r="H5" s="302"/>
      <c r="I5" s="302"/>
      <c r="J5" s="302"/>
      <c r="K5" s="302" t="s">
        <v>5</v>
      </c>
      <c r="L5" s="302"/>
      <c r="M5" s="302"/>
      <c r="N5" s="302"/>
      <c r="O5" s="302"/>
      <c r="P5" s="302"/>
      <c r="Q5" s="302"/>
      <c r="R5" s="302"/>
      <c r="S5" s="302"/>
      <c r="T5" s="302"/>
      <c r="U5" s="302"/>
      <c r="V5" s="302"/>
      <c r="W5" s="304" t="s">
        <v>21</v>
      </c>
      <c r="X5" s="302"/>
      <c r="Y5" s="302"/>
      <c r="Z5" s="302"/>
      <c r="AA5" s="295" t="s">
        <v>22</v>
      </c>
      <c r="AB5" s="296"/>
      <c r="AC5" s="296"/>
      <c r="AD5" s="296"/>
      <c r="AE5" s="296"/>
      <c r="AF5" s="296"/>
      <c r="AG5" s="296"/>
      <c r="AH5" s="296"/>
      <c r="AI5" s="296"/>
      <c r="AJ5" s="296"/>
      <c r="AK5" s="296"/>
      <c r="AL5" s="296"/>
      <c r="AM5" s="296"/>
      <c r="AN5" s="296"/>
      <c r="AO5" s="296"/>
      <c r="AP5" s="296"/>
      <c r="AQ5" s="296"/>
      <c r="AR5" s="296"/>
      <c r="AS5" s="296"/>
      <c r="AT5" s="296"/>
      <c r="AU5" s="296"/>
      <c r="AV5" s="296"/>
    </row>
    <row r="6" spans="1:48" ht="30.75" customHeight="1">
      <c r="B6" s="301"/>
      <c r="C6" s="301"/>
      <c r="D6" s="301"/>
      <c r="E6" s="301"/>
      <c r="F6" s="301"/>
      <c r="G6" s="303"/>
      <c r="H6" s="303"/>
      <c r="I6" s="303"/>
      <c r="J6" s="303"/>
      <c r="K6" s="303" t="s">
        <v>24</v>
      </c>
      <c r="L6" s="303"/>
      <c r="M6" s="303"/>
      <c r="N6" s="303"/>
      <c r="O6" s="303" t="s">
        <v>3</v>
      </c>
      <c r="P6" s="303"/>
      <c r="Q6" s="303"/>
      <c r="R6" s="303"/>
      <c r="S6" s="303" t="s">
        <v>4</v>
      </c>
      <c r="T6" s="303"/>
      <c r="U6" s="303"/>
      <c r="V6" s="303"/>
      <c r="W6" s="303"/>
      <c r="X6" s="303"/>
      <c r="Y6" s="303"/>
      <c r="Z6" s="303"/>
      <c r="AA6" s="297"/>
      <c r="AB6" s="298"/>
      <c r="AC6" s="298"/>
      <c r="AD6" s="298"/>
      <c r="AE6" s="298"/>
      <c r="AF6" s="298"/>
      <c r="AG6" s="298"/>
      <c r="AH6" s="298"/>
      <c r="AI6" s="298"/>
      <c r="AJ6" s="298"/>
      <c r="AK6" s="298"/>
      <c r="AL6" s="298"/>
      <c r="AM6" s="298"/>
      <c r="AN6" s="298"/>
      <c r="AO6" s="298"/>
      <c r="AP6" s="298"/>
      <c r="AQ6" s="298"/>
      <c r="AR6" s="298"/>
      <c r="AS6" s="298"/>
      <c r="AT6" s="298"/>
      <c r="AU6" s="298"/>
      <c r="AV6" s="298"/>
    </row>
    <row r="7" spans="1:48" ht="30.75" customHeight="1">
      <c r="B7" s="282" t="s">
        <v>0</v>
      </c>
      <c r="C7" s="282"/>
      <c r="D7" s="283">
        <v>8</v>
      </c>
      <c r="E7" s="283"/>
      <c r="F7" s="1" t="s">
        <v>1</v>
      </c>
      <c r="G7" s="309">
        <v>9210</v>
      </c>
      <c r="H7" s="306"/>
      <c r="I7" s="306"/>
      <c r="J7" s="306"/>
      <c r="K7" s="306">
        <f>O7+S7</f>
        <v>44366</v>
      </c>
      <c r="L7" s="306"/>
      <c r="M7" s="306"/>
      <c r="N7" s="306"/>
      <c r="O7" s="306">
        <v>21827</v>
      </c>
      <c r="P7" s="306"/>
      <c r="Q7" s="306"/>
      <c r="R7" s="306"/>
      <c r="S7" s="306">
        <v>22539</v>
      </c>
      <c r="T7" s="306"/>
      <c r="U7" s="306"/>
      <c r="V7" s="306"/>
      <c r="W7" s="307" t="s">
        <v>23</v>
      </c>
      <c r="X7" s="307"/>
      <c r="Y7" s="307"/>
      <c r="Z7" s="308"/>
      <c r="AA7" s="305" t="s">
        <v>25</v>
      </c>
      <c r="AB7" s="289"/>
      <c r="AC7" s="289"/>
      <c r="AD7" s="289"/>
      <c r="AE7" s="289"/>
      <c r="AF7" s="289"/>
      <c r="AG7" s="289"/>
      <c r="AH7" s="289"/>
      <c r="AI7" s="289"/>
      <c r="AJ7" s="289"/>
      <c r="AK7" s="289"/>
      <c r="AL7" s="289"/>
      <c r="AM7" s="289"/>
      <c r="AN7" s="289"/>
      <c r="AO7" s="289"/>
      <c r="AP7" s="289"/>
      <c r="AQ7" s="289"/>
      <c r="AR7" s="289"/>
      <c r="AS7" s="289"/>
      <c r="AT7" s="289"/>
      <c r="AU7" s="289"/>
      <c r="AV7" s="289"/>
    </row>
    <row r="8" spans="1:48" ht="30.75" customHeight="1">
      <c r="B8" s="282"/>
      <c r="C8" s="282"/>
      <c r="D8" s="283">
        <v>10</v>
      </c>
      <c r="E8" s="283"/>
      <c r="G8" s="309">
        <v>9763</v>
      </c>
      <c r="H8" s="306"/>
      <c r="I8" s="306"/>
      <c r="J8" s="306"/>
      <c r="K8" s="306">
        <f t="shared" ref="K8:K30" si="0">O8+S8</f>
        <v>48352</v>
      </c>
      <c r="L8" s="306"/>
      <c r="M8" s="306"/>
      <c r="N8" s="306"/>
      <c r="O8" s="306">
        <v>23916</v>
      </c>
      <c r="P8" s="306"/>
      <c r="Q8" s="306"/>
      <c r="R8" s="306"/>
      <c r="S8" s="306">
        <v>24436</v>
      </c>
      <c r="T8" s="306"/>
      <c r="U8" s="306"/>
      <c r="V8" s="306"/>
      <c r="W8" s="307" t="s">
        <v>23</v>
      </c>
      <c r="X8" s="307"/>
      <c r="Y8" s="307"/>
      <c r="Z8" s="308"/>
      <c r="AA8" s="288" t="s">
        <v>6</v>
      </c>
      <c r="AB8" s="289"/>
      <c r="AC8" s="289"/>
      <c r="AD8" s="289"/>
      <c r="AE8" s="289"/>
      <c r="AF8" s="289"/>
      <c r="AG8" s="289"/>
      <c r="AH8" s="289"/>
      <c r="AI8" s="289"/>
      <c r="AJ8" s="289"/>
      <c r="AK8" s="289"/>
      <c r="AL8" s="289"/>
      <c r="AM8" s="289"/>
      <c r="AN8" s="289"/>
      <c r="AO8" s="289"/>
      <c r="AP8" s="289"/>
      <c r="AQ8" s="289"/>
      <c r="AR8" s="289"/>
      <c r="AS8" s="289"/>
      <c r="AT8" s="289"/>
      <c r="AU8" s="289"/>
      <c r="AV8" s="289"/>
    </row>
    <row r="9" spans="1:48" ht="30.75" customHeight="1">
      <c r="B9" s="282"/>
      <c r="C9" s="282"/>
      <c r="D9" s="283">
        <v>12</v>
      </c>
      <c r="E9" s="283"/>
      <c r="G9" s="310" t="s">
        <v>23</v>
      </c>
      <c r="H9" s="307"/>
      <c r="I9" s="307"/>
      <c r="J9" s="307"/>
      <c r="K9" s="306">
        <v>60712</v>
      </c>
      <c r="L9" s="306"/>
      <c r="M9" s="306"/>
      <c r="N9" s="306"/>
      <c r="O9" s="307" t="s">
        <v>23</v>
      </c>
      <c r="P9" s="307"/>
      <c r="Q9" s="307"/>
      <c r="R9" s="307"/>
      <c r="S9" s="307" t="s">
        <v>23</v>
      </c>
      <c r="T9" s="307"/>
      <c r="U9" s="307"/>
      <c r="V9" s="307"/>
      <c r="W9" s="307" t="s">
        <v>23</v>
      </c>
      <c r="X9" s="307"/>
      <c r="Y9" s="307"/>
      <c r="Z9" s="308"/>
      <c r="AA9" s="288" t="s">
        <v>7</v>
      </c>
      <c r="AB9" s="289"/>
      <c r="AC9" s="289"/>
      <c r="AD9" s="289"/>
      <c r="AE9" s="289"/>
      <c r="AF9" s="289"/>
      <c r="AG9" s="289"/>
      <c r="AH9" s="289"/>
      <c r="AI9" s="289"/>
      <c r="AJ9" s="289"/>
      <c r="AK9" s="289"/>
      <c r="AL9" s="289"/>
      <c r="AM9" s="289"/>
      <c r="AN9" s="289"/>
      <c r="AO9" s="289"/>
      <c r="AP9" s="289"/>
      <c r="AQ9" s="289"/>
      <c r="AR9" s="289"/>
      <c r="AS9" s="289"/>
      <c r="AT9" s="289"/>
      <c r="AU9" s="289"/>
      <c r="AV9" s="289"/>
    </row>
    <row r="10" spans="1:48" ht="30.75" customHeight="1">
      <c r="B10" s="282"/>
      <c r="C10" s="282"/>
      <c r="D10" s="283">
        <v>15</v>
      </c>
      <c r="E10" s="283"/>
      <c r="G10" s="309">
        <v>12529</v>
      </c>
      <c r="H10" s="306"/>
      <c r="I10" s="306"/>
      <c r="J10" s="306"/>
      <c r="K10" s="306">
        <f t="shared" si="0"/>
        <v>61198</v>
      </c>
      <c r="L10" s="306"/>
      <c r="M10" s="306"/>
      <c r="N10" s="306"/>
      <c r="O10" s="306">
        <v>29170</v>
      </c>
      <c r="P10" s="306"/>
      <c r="Q10" s="306"/>
      <c r="R10" s="306"/>
      <c r="S10" s="306">
        <v>32028</v>
      </c>
      <c r="T10" s="306"/>
      <c r="U10" s="306"/>
      <c r="V10" s="306"/>
      <c r="W10" s="286">
        <v>1580.9</v>
      </c>
      <c r="X10" s="286"/>
      <c r="Y10" s="286"/>
      <c r="Z10" s="287"/>
      <c r="AA10" s="288" t="s">
        <v>6</v>
      </c>
      <c r="AB10" s="289"/>
      <c r="AC10" s="289"/>
      <c r="AD10" s="289"/>
      <c r="AE10" s="289"/>
      <c r="AF10" s="289"/>
      <c r="AG10" s="289"/>
      <c r="AH10" s="289"/>
      <c r="AI10" s="289"/>
      <c r="AJ10" s="289"/>
      <c r="AK10" s="289"/>
      <c r="AL10" s="289"/>
      <c r="AM10" s="289"/>
      <c r="AN10" s="289"/>
      <c r="AO10" s="289"/>
      <c r="AP10" s="289"/>
      <c r="AQ10" s="289"/>
      <c r="AR10" s="289"/>
      <c r="AS10" s="289"/>
      <c r="AT10" s="289"/>
      <c r="AU10" s="289"/>
      <c r="AV10" s="289"/>
    </row>
    <row r="11" spans="1:48" ht="30.75" customHeight="1">
      <c r="B11" s="282"/>
      <c r="C11" s="282"/>
      <c r="D11" s="283">
        <v>20</v>
      </c>
      <c r="E11" s="283"/>
      <c r="G11" s="309">
        <v>12149</v>
      </c>
      <c r="H11" s="306"/>
      <c r="I11" s="306"/>
      <c r="J11" s="306"/>
      <c r="K11" s="306">
        <f t="shared" si="0"/>
        <v>59589</v>
      </c>
      <c r="L11" s="306"/>
      <c r="M11" s="306"/>
      <c r="N11" s="306"/>
      <c r="O11" s="306">
        <v>27305</v>
      </c>
      <c r="P11" s="306"/>
      <c r="Q11" s="306"/>
      <c r="R11" s="306"/>
      <c r="S11" s="306">
        <v>32284</v>
      </c>
      <c r="T11" s="306"/>
      <c r="U11" s="306"/>
      <c r="V11" s="306"/>
      <c r="W11" s="307" t="s">
        <v>23</v>
      </c>
      <c r="X11" s="307"/>
      <c r="Y11" s="307"/>
      <c r="Z11" s="308"/>
      <c r="AA11" s="288" t="s">
        <v>8</v>
      </c>
      <c r="AB11" s="289"/>
      <c r="AC11" s="289"/>
      <c r="AD11" s="289"/>
      <c r="AE11" s="289"/>
      <c r="AF11" s="289"/>
      <c r="AG11" s="289"/>
      <c r="AH11" s="289"/>
      <c r="AI11" s="289"/>
      <c r="AJ11" s="289"/>
      <c r="AK11" s="289"/>
      <c r="AL11" s="289"/>
      <c r="AM11" s="289"/>
      <c r="AN11" s="289"/>
      <c r="AO11" s="289"/>
      <c r="AP11" s="289"/>
      <c r="AQ11" s="289"/>
      <c r="AR11" s="289"/>
      <c r="AS11" s="289"/>
      <c r="AT11" s="289"/>
      <c r="AU11" s="289"/>
      <c r="AV11" s="289"/>
    </row>
    <row r="12" spans="1:48" ht="30.75" customHeight="1">
      <c r="B12" s="282"/>
      <c r="C12" s="282"/>
      <c r="D12" s="283">
        <v>21</v>
      </c>
      <c r="E12" s="283"/>
      <c r="G12" s="309">
        <v>12989</v>
      </c>
      <c r="H12" s="306"/>
      <c r="I12" s="306"/>
      <c r="J12" s="306"/>
      <c r="K12" s="306">
        <f t="shared" si="0"/>
        <v>64071</v>
      </c>
      <c r="L12" s="306"/>
      <c r="M12" s="306"/>
      <c r="N12" s="306"/>
      <c r="O12" s="306">
        <v>30170</v>
      </c>
      <c r="P12" s="306"/>
      <c r="Q12" s="306"/>
      <c r="R12" s="306"/>
      <c r="S12" s="306">
        <v>33901</v>
      </c>
      <c r="T12" s="306"/>
      <c r="U12" s="306"/>
      <c r="V12" s="306"/>
      <c r="W12" s="307" t="s">
        <v>23</v>
      </c>
      <c r="X12" s="307"/>
      <c r="Y12" s="307"/>
      <c r="Z12" s="308"/>
      <c r="AA12" s="288" t="s">
        <v>9</v>
      </c>
      <c r="AB12" s="289"/>
      <c r="AC12" s="289"/>
      <c r="AD12" s="289"/>
      <c r="AE12" s="289"/>
      <c r="AF12" s="289"/>
      <c r="AG12" s="289"/>
      <c r="AH12" s="289"/>
      <c r="AI12" s="289"/>
      <c r="AJ12" s="289"/>
      <c r="AK12" s="289"/>
      <c r="AL12" s="289"/>
      <c r="AM12" s="289"/>
      <c r="AN12" s="289"/>
      <c r="AO12" s="289"/>
      <c r="AP12" s="289"/>
      <c r="AQ12" s="289"/>
      <c r="AR12" s="289"/>
      <c r="AS12" s="289"/>
      <c r="AT12" s="289"/>
      <c r="AU12" s="289"/>
      <c r="AV12" s="289"/>
    </row>
    <row r="13" spans="1:48" ht="30.75" customHeight="1">
      <c r="B13" s="282"/>
      <c r="C13" s="282"/>
      <c r="D13" s="283">
        <v>22</v>
      </c>
      <c r="E13" s="283"/>
      <c r="G13" s="309">
        <v>13990</v>
      </c>
      <c r="H13" s="306"/>
      <c r="I13" s="306"/>
      <c r="J13" s="306"/>
      <c r="K13" s="306">
        <f t="shared" si="0"/>
        <v>69543</v>
      </c>
      <c r="L13" s="306"/>
      <c r="M13" s="306"/>
      <c r="N13" s="306"/>
      <c r="O13" s="306">
        <v>33522</v>
      </c>
      <c r="P13" s="306"/>
      <c r="Q13" s="306"/>
      <c r="R13" s="306"/>
      <c r="S13" s="306">
        <v>36021</v>
      </c>
      <c r="T13" s="306"/>
      <c r="U13" s="306"/>
      <c r="V13" s="306"/>
      <c r="W13" s="307" t="s">
        <v>23</v>
      </c>
      <c r="X13" s="307"/>
      <c r="Y13" s="307"/>
      <c r="Z13" s="308"/>
      <c r="AA13" s="288" t="s">
        <v>10</v>
      </c>
      <c r="AB13" s="289"/>
      <c r="AC13" s="289"/>
      <c r="AD13" s="289"/>
      <c r="AE13" s="289"/>
      <c r="AF13" s="289"/>
      <c r="AG13" s="289"/>
      <c r="AH13" s="289"/>
      <c r="AI13" s="289"/>
      <c r="AJ13" s="289"/>
      <c r="AK13" s="289"/>
      <c r="AL13" s="289"/>
      <c r="AM13" s="289"/>
      <c r="AN13" s="289"/>
      <c r="AO13" s="289"/>
      <c r="AP13" s="289"/>
      <c r="AQ13" s="289"/>
      <c r="AR13" s="289"/>
      <c r="AS13" s="289"/>
      <c r="AT13" s="289"/>
      <c r="AU13" s="289"/>
      <c r="AV13" s="289"/>
    </row>
    <row r="14" spans="1:48" ht="30.75" customHeight="1">
      <c r="B14" s="282"/>
      <c r="C14" s="282"/>
      <c r="D14" s="283">
        <v>23</v>
      </c>
      <c r="E14" s="283"/>
      <c r="G14" s="309">
        <v>14279</v>
      </c>
      <c r="H14" s="306"/>
      <c r="I14" s="306"/>
      <c r="J14" s="306"/>
      <c r="K14" s="306">
        <f t="shared" si="0"/>
        <v>72089</v>
      </c>
      <c r="L14" s="306"/>
      <c r="M14" s="306"/>
      <c r="N14" s="306"/>
      <c r="O14" s="306">
        <v>34918</v>
      </c>
      <c r="P14" s="306"/>
      <c r="Q14" s="306"/>
      <c r="R14" s="306"/>
      <c r="S14" s="306">
        <v>37171</v>
      </c>
      <c r="T14" s="306"/>
      <c r="U14" s="306"/>
      <c r="V14" s="306"/>
      <c r="W14" s="307" t="s">
        <v>23</v>
      </c>
      <c r="X14" s="307"/>
      <c r="Y14" s="307"/>
      <c r="Z14" s="308"/>
      <c r="AA14" s="288" t="s">
        <v>11</v>
      </c>
      <c r="AB14" s="289"/>
      <c r="AC14" s="289"/>
      <c r="AD14" s="289"/>
      <c r="AE14" s="289"/>
      <c r="AF14" s="289"/>
      <c r="AG14" s="289"/>
      <c r="AH14" s="289"/>
      <c r="AI14" s="289"/>
      <c r="AJ14" s="289"/>
      <c r="AK14" s="289"/>
      <c r="AL14" s="289"/>
      <c r="AM14" s="289"/>
      <c r="AN14" s="289"/>
      <c r="AO14" s="289"/>
      <c r="AP14" s="289"/>
      <c r="AQ14" s="289"/>
      <c r="AR14" s="289"/>
      <c r="AS14" s="289"/>
      <c r="AT14" s="289"/>
      <c r="AU14" s="289"/>
      <c r="AV14" s="289"/>
    </row>
    <row r="15" spans="1:48" ht="30.75" customHeight="1">
      <c r="B15" s="282"/>
      <c r="C15" s="282"/>
      <c r="D15" s="283">
        <v>25</v>
      </c>
      <c r="E15" s="283"/>
      <c r="G15" s="309">
        <v>14514</v>
      </c>
      <c r="H15" s="306"/>
      <c r="I15" s="306"/>
      <c r="J15" s="306"/>
      <c r="K15" s="306">
        <f t="shared" si="0"/>
        <v>73512</v>
      </c>
      <c r="L15" s="306"/>
      <c r="M15" s="306"/>
      <c r="N15" s="306"/>
      <c r="O15" s="306">
        <v>35727</v>
      </c>
      <c r="P15" s="306"/>
      <c r="Q15" s="306"/>
      <c r="R15" s="306"/>
      <c r="S15" s="306">
        <v>37785</v>
      </c>
      <c r="T15" s="306"/>
      <c r="U15" s="306"/>
      <c r="V15" s="306"/>
      <c r="W15" s="286">
        <v>2055.6999999999998</v>
      </c>
      <c r="X15" s="286"/>
      <c r="Y15" s="286"/>
      <c r="Z15" s="287"/>
      <c r="AA15" s="288" t="s">
        <v>6</v>
      </c>
      <c r="AB15" s="289"/>
      <c r="AC15" s="289"/>
      <c r="AD15" s="289"/>
      <c r="AE15" s="289"/>
      <c r="AF15" s="289"/>
      <c r="AG15" s="289"/>
      <c r="AH15" s="289"/>
      <c r="AI15" s="289"/>
      <c r="AJ15" s="289"/>
      <c r="AK15" s="289"/>
      <c r="AL15" s="289"/>
      <c r="AM15" s="289"/>
      <c r="AN15" s="289"/>
      <c r="AO15" s="289"/>
      <c r="AP15" s="289"/>
      <c r="AQ15" s="289"/>
      <c r="AR15" s="289"/>
      <c r="AS15" s="289"/>
      <c r="AT15" s="289"/>
      <c r="AU15" s="289"/>
      <c r="AV15" s="289"/>
    </row>
    <row r="16" spans="1:48" ht="30.75" customHeight="1">
      <c r="B16" s="282"/>
      <c r="C16" s="282"/>
      <c r="D16" s="283">
        <v>29</v>
      </c>
      <c r="E16" s="283"/>
      <c r="G16" s="310" t="s">
        <v>23</v>
      </c>
      <c r="H16" s="307"/>
      <c r="I16" s="307"/>
      <c r="J16" s="307"/>
      <c r="K16" s="306">
        <v>82385</v>
      </c>
      <c r="L16" s="306"/>
      <c r="M16" s="306"/>
      <c r="N16" s="306"/>
      <c r="O16" s="307" t="s">
        <v>23</v>
      </c>
      <c r="P16" s="307"/>
      <c r="Q16" s="307"/>
      <c r="R16" s="307"/>
      <c r="S16" s="307" t="s">
        <v>23</v>
      </c>
      <c r="T16" s="307"/>
      <c r="U16" s="307"/>
      <c r="V16" s="307"/>
      <c r="W16" s="307" t="s">
        <v>23</v>
      </c>
      <c r="X16" s="307"/>
      <c r="Y16" s="307"/>
      <c r="Z16" s="308"/>
      <c r="AA16" s="288" t="s">
        <v>12</v>
      </c>
      <c r="AB16" s="289"/>
      <c r="AC16" s="289"/>
      <c r="AD16" s="289"/>
      <c r="AE16" s="289"/>
      <c r="AF16" s="289"/>
      <c r="AG16" s="289"/>
      <c r="AH16" s="289"/>
      <c r="AI16" s="289"/>
      <c r="AJ16" s="289"/>
      <c r="AK16" s="289"/>
      <c r="AL16" s="289"/>
      <c r="AM16" s="289"/>
      <c r="AN16" s="289"/>
      <c r="AO16" s="289"/>
      <c r="AP16" s="289"/>
      <c r="AQ16" s="289"/>
      <c r="AR16" s="289"/>
      <c r="AS16" s="289"/>
      <c r="AT16" s="289"/>
      <c r="AU16" s="289"/>
      <c r="AV16" s="289"/>
    </row>
    <row r="17" spans="2:48" ht="30.75" customHeight="1">
      <c r="B17" s="282"/>
      <c r="C17" s="282"/>
      <c r="D17" s="283">
        <v>30</v>
      </c>
      <c r="E17" s="283"/>
      <c r="G17" s="310" t="s">
        <v>23</v>
      </c>
      <c r="H17" s="307"/>
      <c r="I17" s="307"/>
      <c r="J17" s="307"/>
      <c r="K17" s="306">
        <v>86222</v>
      </c>
      <c r="L17" s="306"/>
      <c r="M17" s="306"/>
      <c r="N17" s="306"/>
      <c r="O17" s="307" t="s">
        <v>23</v>
      </c>
      <c r="P17" s="307"/>
      <c r="Q17" s="307"/>
      <c r="R17" s="307"/>
      <c r="S17" s="307" t="s">
        <v>23</v>
      </c>
      <c r="T17" s="307"/>
      <c r="U17" s="307"/>
      <c r="V17" s="307"/>
      <c r="W17" s="307" t="s">
        <v>23</v>
      </c>
      <c r="X17" s="307"/>
      <c r="Y17" s="307"/>
      <c r="Z17" s="308"/>
      <c r="AA17" s="288" t="s">
        <v>13</v>
      </c>
      <c r="AB17" s="289"/>
      <c r="AC17" s="289"/>
      <c r="AD17" s="289"/>
      <c r="AE17" s="289"/>
      <c r="AF17" s="289"/>
      <c r="AG17" s="289"/>
      <c r="AH17" s="289"/>
      <c r="AI17" s="289"/>
      <c r="AJ17" s="289"/>
      <c r="AK17" s="289"/>
      <c r="AL17" s="289"/>
      <c r="AM17" s="289"/>
      <c r="AN17" s="289"/>
      <c r="AO17" s="289"/>
      <c r="AP17" s="289"/>
      <c r="AQ17" s="289"/>
      <c r="AR17" s="289"/>
      <c r="AS17" s="289"/>
      <c r="AT17" s="289"/>
      <c r="AU17" s="289"/>
      <c r="AV17" s="289"/>
    </row>
    <row r="18" spans="2:48" ht="30.75" customHeight="1">
      <c r="B18" s="282"/>
      <c r="C18" s="282"/>
      <c r="D18" s="283">
        <v>30</v>
      </c>
      <c r="E18" s="283"/>
      <c r="G18" s="310">
        <v>17059</v>
      </c>
      <c r="H18" s="307"/>
      <c r="I18" s="307"/>
      <c r="J18" s="307"/>
      <c r="K18" s="306">
        <f t="shared" si="0"/>
        <v>88157</v>
      </c>
      <c r="L18" s="306"/>
      <c r="M18" s="306"/>
      <c r="N18" s="306"/>
      <c r="O18" s="306">
        <v>42649</v>
      </c>
      <c r="P18" s="306"/>
      <c r="Q18" s="306"/>
      <c r="R18" s="306"/>
      <c r="S18" s="306">
        <v>45508</v>
      </c>
      <c r="T18" s="306"/>
      <c r="U18" s="306"/>
      <c r="V18" s="306"/>
      <c r="W18" s="286">
        <v>1196.8</v>
      </c>
      <c r="X18" s="286"/>
      <c r="Y18" s="286"/>
      <c r="Z18" s="287"/>
      <c r="AA18" s="288" t="s">
        <v>6</v>
      </c>
      <c r="AB18" s="289"/>
      <c r="AC18" s="289"/>
      <c r="AD18" s="289"/>
      <c r="AE18" s="289"/>
      <c r="AF18" s="289"/>
      <c r="AG18" s="289"/>
      <c r="AH18" s="289"/>
      <c r="AI18" s="289"/>
      <c r="AJ18" s="289"/>
      <c r="AK18" s="289"/>
      <c r="AL18" s="289"/>
      <c r="AM18" s="289"/>
      <c r="AN18" s="289"/>
      <c r="AO18" s="289"/>
      <c r="AP18" s="289"/>
      <c r="AQ18" s="289"/>
      <c r="AR18" s="289"/>
      <c r="AS18" s="289"/>
      <c r="AT18" s="289"/>
      <c r="AU18" s="289"/>
      <c r="AV18" s="289"/>
    </row>
    <row r="19" spans="2:48" ht="30.75" customHeight="1">
      <c r="B19" s="282"/>
      <c r="C19" s="282"/>
      <c r="D19" s="283">
        <v>31</v>
      </c>
      <c r="E19" s="283"/>
      <c r="G19" s="310" t="s">
        <v>23</v>
      </c>
      <c r="H19" s="307"/>
      <c r="I19" s="307"/>
      <c r="J19" s="307"/>
      <c r="K19" s="306">
        <v>92311</v>
      </c>
      <c r="L19" s="306"/>
      <c r="M19" s="306"/>
      <c r="N19" s="306"/>
      <c r="O19" s="307" t="s">
        <v>23</v>
      </c>
      <c r="P19" s="307"/>
      <c r="Q19" s="307"/>
      <c r="R19" s="307"/>
      <c r="S19" s="307" t="s">
        <v>23</v>
      </c>
      <c r="T19" s="307"/>
      <c r="U19" s="307"/>
      <c r="V19" s="307"/>
      <c r="W19" s="307" t="s">
        <v>23</v>
      </c>
      <c r="X19" s="307"/>
      <c r="Y19" s="307"/>
      <c r="Z19" s="308"/>
      <c r="AA19" s="288" t="s">
        <v>14</v>
      </c>
      <c r="AB19" s="289"/>
      <c r="AC19" s="289"/>
      <c r="AD19" s="289"/>
      <c r="AE19" s="289"/>
      <c r="AF19" s="289"/>
      <c r="AG19" s="289"/>
      <c r="AH19" s="289"/>
      <c r="AI19" s="289"/>
      <c r="AJ19" s="289"/>
      <c r="AK19" s="289"/>
      <c r="AL19" s="289"/>
      <c r="AM19" s="289"/>
      <c r="AN19" s="289"/>
      <c r="AO19" s="289"/>
      <c r="AP19" s="289"/>
      <c r="AQ19" s="289"/>
      <c r="AR19" s="289"/>
      <c r="AS19" s="289"/>
      <c r="AT19" s="289"/>
      <c r="AU19" s="289"/>
      <c r="AV19" s="289"/>
    </row>
    <row r="20" spans="2:48" ht="30.75" customHeight="1">
      <c r="B20" s="282"/>
      <c r="C20" s="282"/>
      <c r="D20" s="283">
        <v>32</v>
      </c>
      <c r="E20" s="283"/>
      <c r="G20" s="310" t="s">
        <v>23</v>
      </c>
      <c r="H20" s="307"/>
      <c r="I20" s="307"/>
      <c r="J20" s="307"/>
      <c r="K20" s="306">
        <v>91019</v>
      </c>
      <c r="L20" s="306"/>
      <c r="M20" s="306"/>
      <c r="N20" s="306"/>
      <c r="O20" s="307" t="s">
        <v>23</v>
      </c>
      <c r="P20" s="307"/>
      <c r="Q20" s="307"/>
      <c r="R20" s="307"/>
      <c r="S20" s="307" t="s">
        <v>23</v>
      </c>
      <c r="T20" s="307"/>
      <c r="U20" s="307"/>
      <c r="V20" s="307"/>
      <c r="W20" s="307" t="s">
        <v>23</v>
      </c>
      <c r="X20" s="307"/>
      <c r="Y20" s="307"/>
      <c r="Z20" s="308"/>
      <c r="AA20" s="288" t="s">
        <v>15</v>
      </c>
      <c r="AB20" s="289"/>
      <c r="AC20" s="289"/>
      <c r="AD20" s="289"/>
      <c r="AE20" s="289"/>
      <c r="AF20" s="289"/>
      <c r="AG20" s="289"/>
      <c r="AH20" s="289"/>
      <c r="AI20" s="289"/>
      <c r="AJ20" s="289"/>
      <c r="AK20" s="289"/>
      <c r="AL20" s="289"/>
      <c r="AM20" s="289"/>
      <c r="AN20" s="289"/>
      <c r="AO20" s="289"/>
      <c r="AP20" s="289"/>
      <c r="AQ20" s="289"/>
      <c r="AR20" s="289"/>
      <c r="AS20" s="289"/>
      <c r="AT20" s="289"/>
      <c r="AU20" s="289"/>
      <c r="AV20" s="289"/>
    </row>
    <row r="21" spans="2:48" ht="30.75" customHeight="1">
      <c r="B21" s="282"/>
      <c r="C21" s="282"/>
      <c r="D21" s="283">
        <v>33</v>
      </c>
      <c r="E21" s="283"/>
      <c r="G21" s="310" t="s">
        <v>23</v>
      </c>
      <c r="H21" s="307"/>
      <c r="I21" s="307"/>
      <c r="J21" s="307"/>
      <c r="K21" s="306">
        <v>91139</v>
      </c>
      <c r="L21" s="306"/>
      <c r="M21" s="306"/>
      <c r="N21" s="306"/>
      <c r="O21" s="307" t="s">
        <v>23</v>
      </c>
      <c r="P21" s="307"/>
      <c r="Q21" s="307"/>
      <c r="R21" s="307"/>
      <c r="S21" s="307" t="s">
        <v>23</v>
      </c>
      <c r="T21" s="307"/>
      <c r="U21" s="307"/>
      <c r="V21" s="307"/>
      <c r="W21" s="307" t="s">
        <v>23</v>
      </c>
      <c r="X21" s="307"/>
      <c r="Y21" s="307"/>
      <c r="Z21" s="308"/>
      <c r="AA21" s="288" t="s">
        <v>16</v>
      </c>
      <c r="AB21" s="289"/>
      <c r="AC21" s="289"/>
      <c r="AD21" s="289"/>
      <c r="AE21" s="289"/>
      <c r="AF21" s="289"/>
      <c r="AG21" s="289"/>
      <c r="AH21" s="289"/>
      <c r="AI21" s="289"/>
      <c r="AJ21" s="289"/>
      <c r="AK21" s="289"/>
      <c r="AL21" s="289"/>
      <c r="AM21" s="289"/>
      <c r="AN21" s="289"/>
      <c r="AO21" s="289"/>
      <c r="AP21" s="289"/>
      <c r="AQ21" s="289"/>
      <c r="AR21" s="289"/>
      <c r="AS21" s="289"/>
      <c r="AT21" s="289"/>
      <c r="AU21" s="289"/>
      <c r="AV21" s="289"/>
    </row>
    <row r="22" spans="2:48" ht="30.75" customHeight="1">
      <c r="B22" s="282"/>
      <c r="C22" s="282"/>
      <c r="D22" s="283">
        <v>35</v>
      </c>
      <c r="E22" s="283"/>
      <c r="G22" s="309">
        <v>19000</v>
      </c>
      <c r="H22" s="306"/>
      <c r="I22" s="306"/>
      <c r="J22" s="306"/>
      <c r="K22" s="306">
        <f t="shared" si="0"/>
        <v>91470</v>
      </c>
      <c r="L22" s="306"/>
      <c r="M22" s="306"/>
      <c r="N22" s="306"/>
      <c r="O22" s="306">
        <v>43878</v>
      </c>
      <c r="P22" s="306"/>
      <c r="Q22" s="306"/>
      <c r="R22" s="306"/>
      <c r="S22" s="306">
        <v>47592</v>
      </c>
      <c r="T22" s="306"/>
      <c r="U22" s="306"/>
      <c r="V22" s="306"/>
      <c r="W22" s="286">
        <v>1082.4000000000001</v>
      </c>
      <c r="X22" s="286"/>
      <c r="Y22" s="286"/>
      <c r="Z22" s="287"/>
      <c r="AA22" s="288" t="s">
        <v>6</v>
      </c>
      <c r="AB22" s="289"/>
      <c r="AC22" s="289"/>
      <c r="AD22" s="289"/>
      <c r="AE22" s="289"/>
      <c r="AF22" s="289"/>
      <c r="AG22" s="289"/>
      <c r="AH22" s="289"/>
      <c r="AI22" s="289"/>
      <c r="AJ22" s="289"/>
      <c r="AK22" s="289"/>
      <c r="AL22" s="289"/>
      <c r="AM22" s="289"/>
      <c r="AN22" s="289"/>
      <c r="AO22" s="289"/>
      <c r="AP22" s="289"/>
      <c r="AQ22" s="289"/>
      <c r="AR22" s="289"/>
      <c r="AS22" s="289"/>
      <c r="AT22" s="289"/>
      <c r="AU22" s="289"/>
      <c r="AV22" s="289"/>
    </row>
    <row r="23" spans="2:48" ht="30.75" customHeight="1">
      <c r="B23" s="282"/>
      <c r="C23" s="282"/>
      <c r="D23" s="283">
        <v>40</v>
      </c>
      <c r="E23" s="283"/>
      <c r="G23" s="309">
        <v>20533</v>
      </c>
      <c r="H23" s="306"/>
      <c r="I23" s="306"/>
      <c r="J23" s="306"/>
      <c r="K23" s="306">
        <f t="shared" si="0"/>
        <v>91492</v>
      </c>
      <c r="L23" s="306"/>
      <c r="M23" s="306"/>
      <c r="N23" s="306"/>
      <c r="O23" s="306">
        <v>43680</v>
      </c>
      <c r="P23" s="306"/>
      <c r="Q23" s="306"/>
      <c r="R23" s="306"/>
      <c r="S23" s="306">
        <v>47812</v>
      </c>
      <c r="T23" s="306"/>
      <c r="U23" s="306"/>
      <c r="V23" s="306"/>
      <c r="W23" s="286">
        <v>1082.5999999999999</v>
      </c>
      <c r="X23" s="286"/>
      <c r="Y23" s="286"/>
      <c r="Z23" s="287"/>
      <c r="AA23" s="288" t="s">
        <v>18</v>
      </c>
      <c r="AB23" s="289"/>
      <c r="AC23" s="289"/>
      <c r="AD23" s="289"/>
      <c r="AE23" s="289"/>
      <c r="AF23" s="289"/>
      <c r="AG23" s="289"/>
      <c r="AH23" s="289"/>
      <c r="AI23" s="289"/>
      <c r="AJ23" s="289"/>
      <c r="AK23" s="289"/>
      <c r="AL23" s="289"/>
      <c r="AM23" s="289"/>
      <c r="AN23" s="289"/>
      <c r="AO23" s="289"/>
      <c r="AP23" s="289"/>
      <c r="AQ23" s="289"/>
      <c r="AR23" s="289"/>
      <c r="AS23" s="289"/>
      <c r="AT23" s="289"/>
      <c r="AU23" s="289"/>
      <c r="AV23" s="289"/>
    </row>
    <row r="24" spans="2:48" ht="30.75" customHeight="1">
      <c r="B24" s="282"/>
      <c r="C24" s="282"/>
      <c r="D24" s="283">
        <v>45</v>
      </c>
      <c r="E24" s="283"/>
      <c r="G24" s="309">
        <v>21548</v>
      </c>
      <c r="H24" s="306"/>
      <c r="I24" s="306"/>
      <c r="J24" s="306"/>
      <c r="K24" s="306">
        <f t="shared" si="0"/>
        <v>90415</v>
      </c>
      <c r="L24" s="306"/>
      <c r="M24" s="306"/>
      <c r="N24" s="306"/>
      <c r="O24" s="306">
        <v>42887</v>
      </c>
      <c r="P24" s="306"/>
      <c r="Q24" s="306"/>
      <c r="R24" s="306"/>
      <c r="S24" s="306">
        <v>47528</v>
      </c>
      <c r="T24" s="306"/>
      <c r="U24" s="306"/>
      <c r="V24" s="306"/>
      <c r="W24" s="286">
        <v>1066.8</v>
      </c>
      <c r="X24" s="286"/>
      <c r="Y24" s="286"/>
      <c r="Z24" s="287"/>
      <c r="AA24" s="288" t="s">
        <v>18</v>
      </c>
      <c r="AB24" s="289"/>
      <c r="AC24" s="289"/>
      <c r="AD24" s="289"/>
      <c r="AE24" s="289"/>
      <c r="AF24" s="289"/>
      <c r="AG24" s="289"/>
      <c r="AH24" s="289"/>
      <c r="AI24" s="289"/>
      <c r="AJ24" s="289"/>
      <c r="AK24" s="289"/>
      <c r="AL24" s="289"/>
      <c r="AM24" s="289"/>
      <c r="AN24" s="289"/>
      <c r="AO24" s="289"/>
      <c r="AP24" s="289"/>
      <c r="AQ24" s="289"/>
      <c r="AR24" s="289"/>
      <c r="AS24" s="289"/>
      <c r="AT24" s="289"/>
      <c r="AU24" s="289"/>
      <c r="AV24" s="289"/>
    </row>
    <row r="25" spans="2:48" ht="30.75" customHeight="1">
      <c r="B25" s="282"/>
      <c r="C25" s="282"/>
      <c r="D25" s="283">
        <v>50</v>
      </c>
      <c r="E25" s="283"/>
      <c r="G25" s="309">
        <v>23151</v>
      </c>
      <c r="H25" s="306"/>
      <c r="I25" s="306"/>
      <c r="J25" s="306"/>
      <c r="K25" s="306">
        <f t="shared" si="0"/>
        <v>90374</v>
      </c>
      <c r="L25" s="306"/>
      <c r="M25" s="306"/>
      <c r="N25" s="306"/>
      <c r="O25" s="306">
        <v>43412</v>
      </c>
      <c r="P25" s="306"/>
      <c r="Q25" s="306"/>
      <c r="R25" s="306"/>
      <c r="S25" s="306">
        <v>46962</v>
      </c>
      <c r="T25" s="306"/>
      <c r="U25" s="306"/>
      <c r="V25" s="306"/>
      <c r="W25" s="286">
        <v>1064.2</v>
      </c>
      <c r="X25" s="286"/>
      <c r="Y25" s="286"/>
      <c r="Z25" s="287"/>
      <c r="AA25" s="288" t="s">
        <v>18</v>
      </c>
      <c r="AB25" s="289"/>
      <c r="AC25" s="289"/>
      <c r="AD25" s="289"/>
      <c r="AE25" s="289"/>
      <c r="AF25" s="289"/>
      <c r="AG25" s="289"/>
      <c r="AH25" s="289"/>
      <c r="AI25" s="289"/>
      <c r="AJ25" s="289"/>
      <c r="AK25" s="289"/>
      <c r="AL25" s="289"/>
      <c r="AM25" s="289"/>
      <c r="AN25" s="289"/>
      <c r="AO25" s="289"/>
      <c r="AP25" s="289"/>
      <c r="AQ25" s="289"/>
      <c r="AR25" s="289"/>
      <c r="AS25" s="289"/>
      <c r="AT25" s="289"/>
      <c r="AU25" s="289"/>
      <c r="AV25" s="289"/>
    </row>
    <row r="26" spans="2:48" ht="30.75" customHeight="1">
      <c r="B26" s="282"/>
      <c r="C26" s="282"/>
      <c r="D26" s="283">
        <v>55</v>
      </c>
      <c r="E26" s="283"/>
      <c r="G26" s="309">
        <v>24018</v>
      </c>
      <c r="H26" s="306"/>
      <c r="I26" s="306"/>
      <c r="J26" s="306"/>
      <c r="K26" s="306">
        <f t="shared" si="0"/>
        <v>89416</v>
      </c>
      <c r="L26" s="306"/>
      <c r="M26" s="306"/>
      <c r="N26" s="306"/>
      <c r="O26" s="306">
        <v>42957</v>
      </c>
      <c r="P26" s="306"/>
      <c r="Q26" s="306"/>
      <c r="R26" s="306"/>
      <c r="S26" s="306">
        <v>46459</v>
      </c>
      <c r="T26" s="306"/>
      <c r="U26" s="306"/>
      <c r="V26" s="306"/>
      <c r="W26" s="286">
        <v>1052</v>
      </c>
      <c r="X26" s="286"/>
      <c r="Y26" s="286"/>
      <c r="Z26" s="287"/>
      <c r="AA26" s="288" t="s">
        <v>18</v>
      </c>
      <c r="AB26" s="289"/>
      <c r="AC26" s="289"/>
      <c r="AD26" s="289"/>
      <c r="AE26" s="289"/>
      <c r="AF26" s="289"/>
      <c r="AG26" s="289"/>
      <c r="AH26" s="289"/>
      <c r="AI26" s="289"/>
      <c r="AJ26" s="289"/>
      <c r="AK26" s="289"/>
      <c r="AL26" s="289"/>
      <c r="AM26" s="289"/>
      <c r="AN26" s="289"/>
      <c r="AO26" s="289"/>
      <c r="AP26" s="289"/>
      <c r="AQ26" s="289"/>
      <c r="AR26" s="289"/>
      <c r="AS26" s="289"/>
      <c r="AT26" s="289"/>
      <c r="AU26" s="289"/>
      <c r="AV26" s="289"/>
    </row>
    <row r="27" spans="2:48" ht="30.75" customHeight="1">
      <c r="B27" s="282"/>
      <c r="C27" s="282"/>
      <c r="D27" s="283">
        <v>60</v>
      </c>
      <c r="E27" s="283"/>
      <c r="G27" s="309">
        <v>24387</v>
      </c>
      <c r="H27" s="306"/>
      <c r="I27" s="306"/>
      <c r="J27" s="306"/>
      <c r="K27" s="306">
        <f t="shared" si="0"/>
        <v>87883</v>
      </c>
      <c r="L27" s="306"/>
      <c r="M27" s="306"/>
      <c r="N27" s="306"/>
      <c r="O27" s="306">
        <v>42128</v>
      </c>
      <c r="P27" s="306"/>
      <c r="Q27" s="306"/>
      <c r="R27" s="306"/>
      <c r="S27" s="306">
        <v>45755</v>
      </c>
      <c r="T27" s="306"/>
      <c r="U27" s="306"/>
      <c r="V27" s="306"/>
      <c r="W27" s="286">
        <v>1032.5999999999999</v>
      </c>
      <c r="X27" s="286"/>
      <c r="Y27" s="286"/>
      <c r="Z27" s="287"/>
      <c r="AA27" s="288" t="s">
        <v>18</v>
      </c>
      <c r="AB27" s="289"/>
      <c r="AC27" s="289"/>
      <c r="AD27" s="289"/>
      <c r="AE27" s="289"/>
      <c r="AF27" s="289"/>
      <c r="AG27" s="289"/>
      <c r="AH27" s="289"/>
      <c r="AI27" s="289"/>
      <c r="AJ27" s="289"/>
      <c r="AK27" s="289"/>
      <c r="AL27" s="289"/>
      <c r="AM27" s="289"/>
      <c r="AN27" s="289"/>
      <c r="AO27" s="289"/>
      <c r="AP27" s="289"/>
      <c r="AQ27" s="289"/>
      <c r="AR27" s="289"/>
      <c r="AS27" s="289"/>
      <c r="AT27" s="289"/>
      <c r="AU27" s="289"/>
      <c r="AV27" s="289"/>
    </row>
    <row r="28" spans="2:48" ht="30.75" customHeight="1">
      <c r="B28" s="281" t="s">
        <v>28</v>
      </c>
      <c r="C28" s="282"/>
      <c r="D28" s="283">
        <v>2</v>
      </c>
      <c r="E28" s="283"/>
      <c r="F28" t="s">
        <v>1</v>
      </c>
      <c r="G28" s="309">
        <v>24807</v>
      </c>
      <c r="H28" s="306"/>
      <c r="I28" s="306"/>
      <c r="J28" s="306"/>
      <c r="K28" s="306">
        <f t="shared" si="0"/>
        <v>85138</v>
      </c>
      <c r="L28" s="306"/>
      <c r="M28" s="306"/>
      <c r="N28" s="306"/>
      <c r="O28" s="306">
        <v>40719</v>
      </c>
      <c r="P28" s="306"/>
      <c r="Q28" s="306"/>
      <c r="R28" s="306"/>
      <c r="S28" s="306">
        <v>44419</v>
      </c>
      <c r="T28" s="306"/>
      <c r="U28" s="306"/>
      <c r="V28" s="306"/>
      <c r="W28" s="286">
        <v>1018.5</v>
      </c>
      <c r="X28" s="286"/>
      <c r="Y28" s="286"/>
      <c r="Z28" s="287"/>
      <c r="AA28" s="288" t="s">
        <v>18</v>
      </c>
      <c r="AB28" s="289"/>
      <c r="AC28" s="289"/>
      <c r="AD28" s="289"/>
      <c r="AE28" s="289"/>
      <c r="AF28" s="289"/>
      <c r="AG28" s="289"/>
      <c r="AH28" s="289"/>
      <c r="AI28" s="289"/>
      <c r="AJ28" s="289"/>
      <c r="AK28" s="289"/>
      <c r="AL28" s="289"/>
      <c r="AM28" s="289"/>
      <c r="AN28" s="289"/>
      <c r="AO28" s="289"/>
      <c r="AP28" s="289"/>
      <c r="AQ28" s="289"/>
      <c r="AR28" s="289"/>
      <c r="AS28" s="289"/>
      <c r="AT28" s="289"/>
      <c r="AU28" s="289"/>
      <c r="AV28" s="289"/>
    </row>
    <row r="29" spans="2:48" ht="30.75" customHeight="1">
      <c r="B29" s="282"/>
      <c r="C29" s="282"/>
      <c r="D29" s="283">
        <v>7</v>
      </c>
      <c r="E29" s="283"/>
      <c r="G29" s="309">
        <v>25448</v>
      </c>
      <c r="H29" s="306"/>
      <c r="I29" s="306"/>
      <c r="J29" s="306"/>
      <c r="K29" s="306">
        <f t="shared" si="0"/>
        <v>82180</v>
      </c>
      <c r="L29" s="306"/>
      <c r="M29" s="306"/>
      <c r="N29" s="306"/>
      <c r="O29" s="306">
        <v>39327</v>
      </c>
      <c r="P29" s="306"/>
      <c r="Q29" s="306"/>
      <c r="R29" s="306"/>
      <c r="S29" s="306">
        <v>42853</v>
      </c>
      <c r="T29" s="306"/>
      <c r="U29" s="306"/>
      <c r="V29" s="306"/>
      <c r="W29" s="286">
        <v>983.1</v>
      </c>
      <c r="X29" s="286"/>
      <c r="Y29" s="286"/>
      <c r="Z29" s="287"/>
      <c r="AA29" s="288" t="s">
        <v>18</v>
      </c>
      <c r="AB29" s="289"/>
      <c r="AC29" s="289"/>
      <c r="AD29" s="289"/>
      <c r="AE29" s="289"/>
      <c r="AF29" s="289"/>
      <c r="AG29" s="289"/>
      <c r="AH29" s="289"/>
      <c r="AI29" s="289"/>
      <c r="AJ29" s="289"/>
      <c r="AK29" s="289"/>
      <c r="AL29" s="289"/>
      <c r="AM29" s="289"/>
      <c r="AN29" s="289"/>
      <c r="AO29" s="289"/>
      <c r="AP29" s="289"/>
      <c r="AQ29" s="289"/>
      <c r="AR29" s="289"/>
      <c r="AS29" s="289"/>
      <c r="AT29" s="289"/>
      <c r="AU29" s="289"/>
      <c r="AV29" s="289"/>
    </row>
    <row r="30" spans="2:48" ht="30.75" customHeight="1">
      <c r="B30" s="282"/>
      <c r="C30" s="282"/>
      <c r="D30" s="283">
        <v>12</v>
      </c>
      <c r="E30" s="283"/>
      <c r="G30" s="309">
        <v>25889</v>
      </c>
      <c r="H30" s="306"/>
      <c r="I30" s="306"/>
      <c r="J30" s="306"/>
      <c r="K30" s="306">
        <f t="shared" si="0"/>
        <v>78697</v>
      </c>
      <c r="L30" s="306"/>
      <c r="M30" s="306"/>
      <c r="N30" s="306"/>
      <c r="O30" s="306">
        <v>37595</v>
      </c>
      <c r="P30" s="306"/>
      <c r="Q30" s="306"/>
      <c r="R30" s="306"/>
      <c r="S30" s="306">
        <v>41102</v>
      </c>
      <c r="T30" s="306"/>
      <c r="U30" s="306"/>
      <c r="V30" s="306"/>
      <c r="W30" s="286">
        <v>940.3</v>
      </c>
      <c r="X30" s="286"/>
      <c r="Y30" s="286"/>
      <c r="Z30" s="287"/>
      <c r="AA30" s="288" t="s">
        <v>18</v>
      </c>
      <c r="AB30" s="289"/>
      <c r="AC30" s="289"/>
      <c r="AD30" s="289"/>
      <c r="AE30" s="289"/>
      <c r="AF30" s="289"/>
      <c r="AG30" s="289"/>
      <c r="AH30" s="289"/>
      <c r="AI30" s="289"/>
      <c r="AJ30" s="289"/>
      <c r="AK30" s="289"/>
      <c r="AL30" s="289"/>
      <c r="AM30" s="289"/>
      <c r="AN30" s="289"/>
      <c r="AO30" s="289"/>
      <c r="AP30" s="289"/>
      <c r="AQ30" s="289"/>
      <c r="AR30" s="289"/>
      <c r="AS30" s="289"/>
      <c r="AT30" s="289"/>
      <c r="AU30" s="289"/>
      <c r="AV30" s="289"/>
    </row>
    <row r="31" spans="2:48" ht="30.75" customHeight="1">
      <c r="B31" s="282"/>
      <c r="C31" s="282"/>
      <c r="D31" s="283">
        <v>17</v>
      </c>
      <c r="E31" s="283"/>
      <c r="G31" s="309">
        <v>26812</v>
      </c>
      <c r="H31" s="306"/>
      <c r="I31" s="306"/>
      <c r="J31" s="306"/>
      <c r="K31" s="306">
        <f>SUM(O31:V31)</f>
        <v>75020</v>
      </c>
      <c r="L31" s="306"/>
      <c r="M31" s="306"/>
      <c r="N31" s="306"/>
      <c r="O31" s="306">
        <v>35740</v>
      </c>
      <c r="P31" s="306"/>
      <c r="Q31" s="306"/>
      <c r="R31" s="306"/>
      <c r="S31" s="306">
        <v>39280</v>
      </c>
      <c r="T31" s="306"/>
      <c r="U31" s="306"/>
      <c r="V31" s="306"/>
      <c r="W31" s="286">
        <v>894.1</v>
      </c>
      <c r="X31" s="286"/>
      <c r="Y31" s="286"/>
      <c r="Z31" s="287"/>
      <c r="AA31" s="288" t="s">
        <v>18</v>
      </c>
      <c r="AB31" s="289"/>
      <c r="AC31" s="289"/>
      <c r="AD31" s="289"/>
      <c r="AE31" s="289"/>
      <c r="AF31" s="289"/>
      <c r="AG31" s="289"/>
      <c r="AH31" s="289"/>
      <c r="AI31" s="289"/>
      <c r="AJ31" s="289"/>
      <c r="AK31" s="289"/>
      <c r="AL31" s="289"/>
      <c r="AM31" s="289"/>
      <c r="AN31" s="289"/>
      <c r="AO31" s="289"/>
      <c r="AP31" s="289"/>
      <c r="AQ31" s="289"/>
      <c r="AR31" s="289"/>
      <c r="AS31" s="289"/>
      <c r="AT31" s="289"/>
      <c r="AU31" s="289"/>
      <c r="AV31" s="289"/>
    </row>
    <row r="32" spans="2:48" ht="30.75" customHeight="1">
      <c r="B32" s="4"/>
      <c r="C32" s="4"/>
      <c r="D32" s="283">
        <v>22</v>
      </c>
      <c r="E32" s="283"/>
      <c r="G32" s="309">
        <v>27035</v>
      </c>
      <c r="H32" s="306"/>
      <c r="I32" s="306"/>
      <c r="J32" s="306"/>
      <c r="K32" s="306">
        <v>70210</v>
      </c>
      <c r="L32" s="306"/>
      <c r="M32" s="306"/>
      <c r="N32" s="306"/>
      <c r="O32" s="306">
        <v>33820</v>
      </c>
      <c r="P32" s="306"/>
      <c r="Q32" s="306"/>
      <c r="R32" s="306"/>
      <c r="S32" s="306">
        <v>36390</v>
      </c>
      <c r="T32" s="306"/>
      <c r="U32" s="306"/>
      <c r="V32" s="306"/>
      <c r="W32" s="286">
        <v>836.7</v>
      </c>
      <c r="X32" s="286"/>
      <c r="Y32" s="286"/>
      <c r="Z32" s="287"/>
      <c r="AA32" s="288" t="s">
        <v>18</v>
      </c>
      <c r="AB32" s="289"/>
      <c r="AC32" s="289"/>
      <c r="AD32" s="289"/>
      <c r="AE32" s="289"/>
      <c r="AF32" s="289"/>
      <c r="AG32" s="289"/>
      <c r="AH32" s="289"/>
      <c r="AI32" s="289"/>
      <c r="AJ32" s="289"/>
      <c r="AK32" s="289"/>
      <c r="AL32" s="289"/>
      <c r="AM32" s="289"/>
      <c r="AN32" s="289"/>
      <c r="AO32" s="289"/>
      <c r="AP32" s="289"/>
      <c r="AQ32" s="289"/>
      <c r="AR32" s="289"/>
      <c r="AS32" s="289"/>
      <c r="AT32" s="289"/>
      <c r="AU32" s="289"/>
      <c r="AV32" s="289"/>
    </row>
    <row r="33" spans="2:60" ht="31.35" customHeight="1">
      <c r="B33" s="282"/>
      <c r="C33" s="282"/>
      <c r="D33" s="283">
        <v>27</v>
      </c>
      <c r="E33" s="283"/>
      <c r="G33" s="317">
        <v>26234</v>
      </c>
      <c r="H33" s="318"/>
      <c r="I33" s="318"/>
      <c r="J33" s="318"/>
      <c r="K33" s="306">
        <f>O33+S33</f>
        <v>64415</v>
      </c>
      <c r="L33" s="306"/>
      <c r="M33" s="306"/>
      <c r="N33" s="306"/>
      <c r="O33" s="306">
        <v>31005</v>
      </c>
      <c r="P33" s="306"/>
      <c r="Q33" s="306"/>
      <c r="R33" s="306"/>
      <c r="S33" s="306">
        <v>33410</v>
      </c>
      <c r="T33" s="306"/>
      <c r="U33" s="306"/>
      <c r="V33" s="306"/>
      <c r="W33" s="286">
        <v>765.1</v>
      </c>
      <c r="X33" s="286"/>
      <c r="Y33" s="286"/>
      <c r="Z33" s="287"/>
      <c r="AA33" s="288" t="s">
        <v>18</v>
      </c>
      <c r="AB33" s="289"/>
      <c r="AC33" s="289"/>
      <c r="AD33" s="289"/>
      <c r="AE33" s="289"/>
      <c r="AF33" s="289"/>
      <c r="AG33" s="289"/>
      <c r="AH33" s="289"/>
      <c r="AI33" s="289"/>
      <c r="AJ33" s="289"/>
      <c r="AK33" s="289"/>
      <c r="AL33" s="289"/>
      <c r="AM33" s="289"/>
      <c r="AN33" s="289"/>
      <c r="AO33" s="289"/>
      <c r="AP33" s="289"/>
      <c r="AQ33" s="289"/>
      <c r="AR33" s="289"/>
      <c r="AS33" s="289"/>
      <c r="AT33" s="289"/>
      <c r="AU33" s="289"/>
      <c r="AV33" s="289"/>
      <c r="BE33" s="286"/>
      <c r="BF33" s="286"/>
      <c r="BG33" s="286"/>
      <c r="BH33" s="286"/>
    </row>
    <row r="34" spans="2:60" ht="31.35" customHeight="1">
      <c r="B34" s="281" t="s">
        <v>542</v>
      </c>
      <c r="C34" s="282"/>
      <c r="D34" s="283">
        <v>2</v>
      </c>
      <c r="E34" s="283"/>
      <c r="F34" t="s">
        <v>1</v>
      </c>
      <c r="G34" s="284">
        <v>25544</v>
      </c>
      <c r="H34" s="283"/>
      <c r="I34" s="283"/>
      <c r="J34" s="283"/>
      <c r="K34" s="285">
        <f>O34+S34</f>
        <v>58431</v>
      </c>
      <c r="L34" s="283"/>
      <c r="M34" s="283"/>
      <c r="N34" s="283"/>
      <c r="O34" s="285">
        <v>28248</v>
      </c>
      <c r="P34" s="283"/>
      <c r="Q34" s="283"/>
      <c r="R34" s="283"/>
      <c r="S34" s="285">
        <v>30183</v>
      </c>
      <c r="T34" s="283"/>
      <c r="U34" s="283"/>
      <c r="V34" s="283"/>
      <c r="W34" s="286">
        <v>694</v>
      </c>
      <c r="X34" s="286"/>
      <c r="Y34" s="286"/>
      <c r="Z34" s="287"/>
      <c r="AA34" s="288" t="s">
        <v>18</v>
      </c>
      <c r="AB34" s="289"/>
      <c r="AC34" s="289"/>
      <c r="AD34" s="289"/>
      <c r="AE34" s="289"/>
      <c r="AF34" s="289"/>
      <c r="AG34" s="289"/>
      <c r="AH34" s="289"/>
      <c r="AI34" s="289"/>
      <c r="AJ34" s="289"/>
      <c r="AK34" s="289"/>
      <c r="AL34" s="289"/>
      <c r="AM34" s="289"/>
      <c r="AN34" s="289"/>
      <c r="AO34" s="289"/>
      <c r="AP34" s="289"/>
      <c r="AQ34" s="289"/>
      <c r="AR34" s="289"/>
      <c r="AS34" s="289"/>
      <c r="AT34" s="289"/>
      <c r="AU34" s="289"/>
      <c r="AV34" s="289"/>
    </row>
    <row r="35" spans="2:60" ht="31.35" customHeight="1">
      <c r="B35" s="290"/>
      <c r="C35" s="291"/>
      <c r="D35" s="301">
        <v>5</v>
      </c>
      <c r="E35" s="301"/>
      <c r="F35" s="127"/>
      <c r="G35" s="311">
        <v>25141</v>
      </c>
      <c r="H35" s="301"/>
      <c r="I35" s="301"/>
      <c r="J35" s="301"/>
      <c r="K35" s="312">
        <v>54417</v>
      </c>
      <c r="L35" s="301"/>
      <c r="M35" s="301"/>
      <c r="N35" s="301"/>
      <c r="O35" s="312">
        <v>26457</v>
      </c>
      <c r="P35" s="301"/>
      <c r="Q35" s="301"/>
      <c r="R35" s="301"/>
      <c r="S35" s="312">
        <v>27960</v>
      </c>
      <c r="T35" s="301"/>
      <c r="U35" s="301"/>
      <c r="V35" s="301"/>
      <c r="W35" s="313">
        <v>646.29999999999995</v>
      </c>
      <c r="X35" s="313"/>
      <c r="Y35" s="313"/>
      <c r="Z35" s="314"/>
      <c r="AA35" s="315" t="s">
        <v>17</v>
      </c>
      <c r="AB35" s="316"/>
      <c r="AC35" s="316"/>
      <c r="AD35" s="316"/>
      <c r="AE35" s="316"/>
      <c r="AF35" s="316"/>
      <c r="AG35" s="316"/>
      <c r="AH35" s="316"/>
      <c r="AI35" s="316"/>
      <c r="AJ35" s="316"/>
      <c r="AK35" s="316"/>
      <c r="AL35" s="316"/>
      <c r="AM35" s="316"/>
      <c r="AN35" s="316"/>
      <c r="AO35" s="316"/>
      <c r="AP35" s="316"/>
      <c r="AQ35" s="316"/>
      <c r="AR35" s="316"/>
      <c r="AS35" s="316"/>
      <c r="AT35" s="316"/>
      <c r="AU35" s="316"/>
      <c r="AV35" s="316"/>
    </row>
    <row r="36" spans="2:60" ht="24.95" customHeight="1">
      <c r="AA36" s="292" t="s">
        <v>26</v>
      </c>
      <c r="AB36" s="292"/>
      <c r="AC36" s="292"/>
      <c r="AD36" s="292"/>
      <c r="AE36" s="292"/>
      <c r="AF36" s="292"/>
      <c r="AG36" s="292"/>
      <c r="AH36" s="292"/>
      <c r="AI36" s="292"/>
      <c r="AJ36" s="292"/>
      <c r="AK36" s="292"/>
      <c r="AL36" s="292"/>
      <c r="AM36" s="292"/>
      <c r="AN36" s="292"/>
      <c r="AO36" s="292"/>
      <c r="AP36" s="292"/>
      <c r="AQ36" s="292"/>
      <c r="AR36" s="292"/>
      <c r="AS36" s="292"/>
      <c r="AT36" s="292"/>
      <c r="AU36" s="292"/>
      <c r="AV36" s="292"/>
    </row>
    <row r="37" spans="2:60" ht="24.95" customHeight="1">
      <c r="AA37" s="293" t="s">
        <v>27</v>
      </c>
      <c r="AB37" s="293"/>
      <c r="AC37" s="293"/>
      <c r="AD37" s="293"/>
      <c r="AE37" s="293"/>
      <c r="AF37" s="293"/>
      <c r="AG37" s="293"/>
      <c r="AH37" s="293"/>
      <c r="AI37" s="293"/>
      <c r="AJ37" s="293"/>
      <c r="AK37" s="293"/>
      <c r="AL37" s="293"/>
      <c r="AM37" s="293"/>
      <c r="AN37" s="293"/>
      <c r="AO37" s="293"/>
      <c r="AP37" s="293"/>
      <c r="AQ37" s="293"/>
      <c r="AR37" s="293"/>
      <c r="AS37" s="293"/>
      <c r="AT37" s="293"/>
      <c r="AU37" s="293"/>
      <c r="AV37" s="293"/>
    </row>
    <row r="38" spans="2:60" ht="31.35" customHeight="1"/>
    <row r="39" spans="2:60" ht="31.35" customHeight="1"/>
    <row r="40" spans="2:60" ht="31.35" customHeight="1"/>
    <row r="41" spans="2:60" ht="31.35" customHeight="1"/>
    <row r="42" spans="2:60" ht="31.35" customHeight="1"/>
    <row r="43" spans="2:60" ht="31.35" customHeight="1"/>
    <row r="44" spans="2:60" ht="31.35" customHeight="1"/>
    <row r="45" spans="2:60" ht="31.35" customHeight="1"/>
    <row r="46" spans="2:60" ht="31.35" customHeight="1"/>
    <row r="47" spans="2:60" ht="31.35" customHeight="1"/>
    <row r="48" spans="2:60" ht="31.35" customHeight="1"/>
    <row r="49" ht="31.35" customHeight="1"/>
    <row r="50" ht="31.35" customHeight="1"/>
    <row r="51" ht="31.35" customHeight="1"/>
    <row r="52" ht="31.35" customHeight="1"/>
    <row r="53" ht="31.35" customHeight="1"/>
    <row r="54" ht="31.35" customHeight="1"/>
    <row r="55" ht="31.35" customHeight="1"/>
  </sheetData>
  <mergeCells count="244">
    <mergeCell ref="BE33:BH33"/>
    <mergeCell ref="D35:E35"/>
    <mergeCell ref="G35:J35"/>
    <mergeCell ref="K35:N35"/>
    <mergeCell ref="O35:R35"/>
    <mergeCell ref="S35:V35"/>
    <mergeCell ref="W35:Z35"/>
    <mergeCell ref="AA35:AV35"/>
    <mergeCell ref="G33:J33"/>
    <mergeCell ref="K33:N33"/>
    <mergeCell ref="W31:Z31"/>
    <mergeCell ref="AA31:AV31"/>
    <mergeCell ref="G31:J31"/>
    <mergeCell ref="K31:N31"/>
    <mergeCell ref="O31:R31"/>
    <mergeCell ref="S31:V31"/>
    <mergeCell ref="AA33:AV33"/>
    <mergeCell ref="AA32:AV32"/>
    <mergeCell ref="D32:E32"/>
    <mergeCell ref="G32:J32"/>
    <mergeCell ref="K32:N32"/>
    <mergeCell ref="W32:Z32"/>
    <mergeCell ref="O33:R33"/>
    <mergeCell ref="S33:V33"/>
    <mergeCell ref="O32:R32"/>
    <mergeCell ref="S32:V32"/>
    <mergeCell ref="G30:J30"/>
    <mergeCell ref="K30:N30"/>
    <mergeCell ref="O30:R30"/>
    <mergeCell ref="S30:V30"/>
    <mergeCell ref="W30:Z30"/>
    <mergeCell ref="S29:V29"/>
    <mergeCell ref="W29:Z29"/>
    <mergeCell ref="G29:J29"/>
    <mergeCell ref="K29:N29"/>
    <mergeCell ref="O29:R29"/>
    <mergeCell ref="G27:J27"/>
    <mergeCell ref="K27:N27"/>
    <mergeCell ref="O27:R27"/>
    <mergeCell ref="S23:V23"/>
    <mergeCell ref="W25:Z25"/>
    <mergeCell ref="G26:J26"/>
    <mergeCell ref="K26:N26"/>
    <mergeCell ref="O26:R26"/>
    <mergeCell ref="O28:R28"/>
    <mergeCell ref="S28:V28"/>
    <mergeCell ref="W28:Z28"/>
    <mergeCell ref="S27:V27"/>
    <mergeCell ref="S26:V26"/>
    <mergeCell ref="W26:Z26"/>
    <mergeCell ref="G25:J25"/>
    <mergeCell ref="K25:N25"/>
    <mergeCell ref="O25:R25"/>
    <mergeCell ref="G24:J24"/>
    <mergeCell ref="K24:N24"/>
    <mergeCell ref="O24:R24"/>
    <mergeCell ref="S25:V25"/>
    <mergeCell ref="S24:V24"/>
    <mergeCell ref="W24:Z24"/>
    <mergeCell ref="G23:J23"/>
    <mergeCell ref="K23:N23"/>
    <mergeCell ref="O23:R23"/>
    <mergeCell ref="S19:V19"/>
    <mergeCell ref="W21:Z21"/>
    <mergeCell ref="G22:J22"/>
    <mergeCell ref="K22:N22"/>
    <mergeCell ref="O22:R22"/>
    <mergeCell ref="G19:J19"/>
    <mergeCell ref="K19:N19"/>
    <mergeCell ref="O19:R19"/>
    <mergeCell ref="S15:V15"/>
    <mergeCell ref="W17:Z17"/>
    <mergeCell ref="G18:J18"/>
    <mergeCell ref="K18:N18"/>
    <mergeCell ref="O18:R18"/>
    <mergeCell ref="S22:V22"/>
    <mergeCell ref="W22:Z22"/>
    <mergeCell ref="G21:J21"/>
    <mergeCell ref="K21:N21"/>
    <mergeCell ref="O21:R21"/>
    <mergeCell ref="S17:V17"/>
    <mergeCell ref="W19:Z19"/>
    <mergeCell ref="G20:J20"/>
    <mergeCell ref="K20:N20"/>
    <mergeCell ref="O20:R20"/>
    <mergeCell ref="S21:V21"/>
    <mergeCell ref="O8:R8"/>
    <mergeCell ref="S8:V8"/>
    <mergeCell ref="W10:Z10"/>
    <mergeCell ref="G9:J9"/>
    <mergeCell ref="K9:N9"/>
    <mergeCell ref="S14:V14"/>
    <mergeCell ref="W14:Z14"/>
    <mergeCell ref="G13:J13"/>
    <mergeCell ref="K13:N13"/>
    <mergeCell ref="O13:R13"/>
    <mergeCell ref="S10:V10"/>
    <mergeCell ref="W11:Z11"/>
    <mergeCell ref="G12:J12"/>
    <mergeCell ref="K12:N12"/>
    <mergeCell ref="O12:R12"/>
    <mergeCell ref="S11:V11"/>
    <mergeCell ref="W13:Z13"/>
    <mergeCell ref="G14:J14"/>
    <mergeCell ref="K14:N14"/>
    <mergeCell ref="O14:R14"/>
    <mergeCell ref="S13:V13"/>
    <mergeCell ref="B33:C33"/>
    <mergeCell ref="B31:C31"/>
    <mergeCell ref="D31:E31"/>
    <mergeCell ref="D33:E33"/>
    <mergeCell ref="B30:C30"/>
    <mergeCell ref="G28:J28"/>
    <mergeCell ref="K28:N28"/>
    <mergeCell ref="S12:V12"/>
    <mergeCell ref="W12:Z12"/>
    <mergeCell ref="S16:V16"/>
    <mergeCell ref="W16:Z16"/>
    <mergeCell ref="G15:J15"/>
    <mergeCell ref="K15:N15"/>
    <mergeCell ref="O15:R15"/>
    <mergeCell ref="S18:V18"/>
    <mergeCell ref="W18:Z18"/>
    <mergeCell ref="G17:J17"/>
    <mergeCell ref="K17:N17"/>
    <mergeCell ref="O17:R17"/>
    <mergeCell ref="W15:Z15"/>
    <mergeCell ref="G16:J16"/>
    <mergeCell ref="K16:N16"/>
    <mergeCell ref="O16:R16"/>
    <mergeCell ref="S20:V20"/>
    <mergeCell ref="D30:E30"/>
    <mergeCell ref="B29:C29"/>
    <mergeCell ref="D29:E29"/>
    <mergeCell ref="B28:C28"/>
    <mergeCell ref="D28:E28"/>
    <mergeCell ref="B25:C25"/>
    <mergeCell ref="D25:E25"/>
    <mergeCell ref="B26:C26"/>
    <mergeCell ref="D26:E26"/>
    <mergeCell ref="B27:C27"/>
    <mergeCell ref="B18:C18"/>
    <mergeCell ref="D18:E18"/>
    <mergeCell ref="B19:C19"/>
    <mergeCell ref="D19:E19"/>
    <mergeCell ref="B20:C20"/>
    <mergeCell ref="D20:E20"/>
    <mergeCell ref="B21:C21"/>
    <mergeCell ref="D21:E21"/>
    <mergeCell ref="D27:E27"/>
    <mergeCell ref="B22:C22"/>
    <mergeCell ref="D22:E22"/>
    <mergeCell ref="B23:C23"/>
    <mergeCell ref="D23:E23"/>
    <mergeCell ref="B24:C24"/>
    <mergeCell ref="D24:E24"/>
    <mergeCell ref="B13:C13"/>
    <mergeCell ref="D13:E13"/>
    <mergeCell ref="B14:C14"/>
    <mergeCell ref="D14:E14"/>
    <mergeCell ref="B15:C15"/>
    <mergeCell ref="D15:E15"/>
    <mergeCell ref="B16:C16"/>
    <mergeCell ref="D16:E16"/>
    <mergeCell ref="B17:C17"/>
    <mergeCell ref="D17:E17"/>
    <mergeCell ref="B8:C8"/>
    <mergeCell ref="D8:E8"/>
    <mergeCell ref="B9:C9"/>
    <mergeCell ref="D9:E9"/>
    <mergeCell ref="B12:C12"/>
    <mergeCell ref="D12:E12"/>
    <mergeCell ref="O9:R9"/>
    <mergeCell ref="S9:V9"/>
    <mergeCell ref="G7:J7"/>
    <mergeCell ref="K7:N7"/>
    <mergeCell ref="B10:C10"/>
    <mergeCell ref="D10:E10"/>
    <mergeCell ref="B11:C11"/>
    <mergeCell ref="D11:E11"/>
    <mergeCell ref="G8:J8"/>
    <mergeCell ref="K8:N8"/>
    <mergeCell ref="B7:C7"/>
    <mergeCell ref="D7:E7"/>
    <mergeCell ref="G10:J10"/>
    <mergeCell ref="K10:N10"/>
    <mergeCell ref="O10:R10"/>
    <mergeCell ref="G11:J11"/>
    <mergeCell ref="K11:N11"/>
    <mergeCell ref="O11:R11"/>
    <mergeCell ref="AA30:AV30"/>
    <mergeCell ref="AA29:AV29"/>
    <mergeCell ref="AA28:AV28"/>
    <mergeCell ref="AA11:AV11"/>
    <mergeCell ref="AA9:AV9"/>
    <mergeCell ref="AA8:AV8"/>
    <mergeCell ref="W8:Z8"/>
    <mergeCell ref="W9:Z9"/>
    <mergeCell ref="AA12:AV12"/>
    <mergeCell ref="W20:Z20"/>
    <mergeCell ref="W27:Z27"/>
    <mergeCell ref="W23:Z23"/>
    <mergeCell ref="W5:Z6"/>
    <mergeCell ref="AA7:AV7"/>
    <mergeCell ref="K6:N6"/>
    <mergeCell ref="O6:R6"/>
    <mergeCell ref="S6:V6"/>
    <mergeCell ref="K5:V5"/>
    <mergeCell ref="O7:R7"/>
    <mergeCell ref="S7:V7"/>
    <mergeCell ref="W7:Z7"/>
    <mergeCell ref="AA36:AV36"/>
    <mergeCell ref="W33:Z33"/>
    <mergeCell ref="AA37:AV37"/>
    <mergeCell ref="AA13:AV13"/>
    <mergeCell ref="AA22:AV22"/>
    <mergeCell ref="B1:H1"/>
    <mergeCell ref="AA5:AV6"/>
    <mergeCell ref="AA10:AV10"/>
    <mergeCell ref="AA16:AV16"/>
    <mergeCell ref="B3:AV3"/>
    <mergeCell ref="AA14:AV14"/>
    <mergeCell ref="AA27:AV27"/>
    <mergeCell ref="AA26:AV26"/>
    <mergeCell ref="AA25:AV25"/>
    <mergeCell ref="AA24:AV24"/>
    <mergeCell ref="AA23:AV23"/>
    <mergeCell ref="AA17:AV17"/>
    <mergeCell ref="AA15:AV15"/>
    <mergeCell ref="AA21:AV21"/>
    <mergeCell ref="AA20:AV20"/>
    <mergeCell ref="AA19:AV19"/>
    <mergeCell ref="AA18:AV18"/>
    <mergeCell ref="B5:F6"/>
    <mergeCell ref="G5:J6"/>
    <mergeCell ref="B34:C34"/>
    <mergeCell ref="D34:E34"/>
    <mergeCell ref="G34:J34"/>
    <mergeCell ref="K34:N34"/>
    <mergeCell ref="O34:R34"/>
    <mergeCell ref="S34:V34"/>
    <mergeCell ref="W34:Z34"/>
    <mergeCell ref="AA34:AV34"/>
    <mergeCell ref="B35:C35"/>
  </mergeCells>
  <phoneticPr fontId="1"/>
  <printOptions horizontalCentered="1"/>
  <pageMargins left="0.78740157480314965" right="0.31496062992125984" top="0.59055118110236227" bottom="0.19685039370078741" header="0.59055118110236227" footer="0.19685039370078741"/>
  <pageSetup paperSize="9" scale="70" orientation="portrait" r:id="rId1"/>
  <headerFooter alignWithMargins="0"/>
  <ignoredErrors>
    <ignoredError sqref="K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2"/>
  <sheetViews>
    <sheetView zoomScale="70" zoomScaleNormal="70" workbookViewId="0">
      <selection activeCell="AD32" sqref="AD32"/>
    </sheetView>
  </sheetViews>
  <sheetFormatPr defaultColWidth="3.625" defaultRowHeight="14.25"/>
  <cols>
    <col min="1" max="7" width="3.625" style="10" customWidth="1"/>
    <col min="8" max="15" width="12.875" style="10" customWidth="1"/>
    <col min="16" max="240" width="3.625" style="10"/>
    <col min="241" max="249" width="3.625" style="10" customWidth="1"/>
    <col min="250" max="250" width="4.25" style="10" customWidth="1"/>
    <col min="251" max="251" width="5.5" style="10" bestFit="1" customWidth="1"/>
    <col min="252" max="253" width="3.625" style="10"/>
    <col min="254" max="254" width="5.5" style="10" bestFit="1" customWidth="1"/>
    <col min="255" max="256" width="3.625" style="10"/>
    <col min="257" max="257" width="4.25" style="10" bestFit="1" customWidth="1"/>
    <col min="258" max="259" width="3.625" style="10"/>
    <col min="260" max="260" width="4.25" style="10" bestFit="1" customWidth="1"/>
    <col min="261" max="262" width="3.625" style="10"/>
    <col min="263" max="263" width="5.5" style="10" bestFit="1" customWidth="1"/>
    <col min="264" max="265" width="3.625" style="10"/>
    <col min="266" max="266" width="4.25" style="10" bestFit="1" customWidth="1"/>
    <col min="267" max="496" width="3.625" style="10"/>
    <col min="497" max="505" width="3.625" style="10" customWidth="1"/>
    <col min="506" max="506" width="4.25" style="10" customWidth="1"/>
    <col min="507" max="507" width="5.5" style="10" bestFit="1" customWidth="1"/>
    <col min="508" max="509" width="3.625" style="10"/>
    <col min="510" max="510" width="5.5" style="10" bestFit="1" customWidth="1"/>
    <col min="511" max="512" width="3.625" style="10"/>
    <col min="513" max="513" width="4.25" style="10" bestFit="1" customWidth="1"/>
    <col min="514" max="515" width="3.625" style="10"/>
    <col min="516" max="516" width="4.25" style="10" bestFit="1" customWidth="1"/>
    <col min="517" max="518" width="3.625" style="10"/>
    <col min="519" max="519" width="5.5" style="10" bestFit="1" customWidth="1"/>
    <col min="520" max="521" width="3.625" style="10"/>
    <col min="522" max="522" width="4.25" style="10" bestFit="1" customWidth="1"/>
    <col min="523" max="752" width="3.625" style="10"/>
    <col min="753" max="761" width="3.625" style="10" customWidth="1"/>
    <col min="762" max="762" width="4.25" style="10" customWidth="1"/>
    <col min="763" max="763" width="5.5" style="10" bestFit="1" customWidth="1"/>
    <col min="764" max="765" width="3.625" style="10"/>
    <col min="766" max="766" width="5.5" style="10" bestFit="1" customWidth="1"/>
    <col min="767" max="768" width="3.625" style="10"/>
    <col min="769" max="769" width="4.25" style="10" bestFit="1" customWidth="1"/>
    <col min="770" max="771" width="3.625" style="10"/>
    <col min="772" max="772" width="4.25" style="10" bestFit="1" customWidth="1"/>
    <col min="773" max="774" width="3.625" style="10"/>
    <col min="775" max="775" width="5.5" style="10" bestFit="1" customWidth="1"/>
    <col min="776" max="777" width="3.625" style="10"/>
    <col min="778" max="778" width="4.25" style="10" bestFit="1" customWidth="1"/>
    <col min="779" max="1008" width="3.625" style="10"/>
    <col min="1009" max="1017" width="3.625" style="10" customWidth="1"/>
    <col min="1018" max="1018" width="4.25" style="10" customWidth="1"/>
    <col min="1019" max="1019" width="5.5" style="10" bestFit="1" customWidth="1"/>
    <col min="1020" max="1021" width="3.625" style="10"/>
    <col min="1022" max="1022" width="5.5" style="10" bestFit="1" customWidth="1"/>
    <col min="1023" max="1024" width="3.625" style="10"/>
    <col min="1025" max="1025" width="4.25" style="10" bestFit="1" customWidth="1"/>
    <col min="1026" max="1027" width="3.625" style="10"/>
    <col min="1028" max="1028" width="4.25" style="10" bestFit="1" customWidth="1"/>
    <col min="1029" max="1030" width="3.625" style="10"/>
    <col min="1031" max="1031" width="5.5" style="10" bestFit="1" customWidth="1"/>
    <col min="1032" max="1033" width="3.625" style="10"/>
    <col min="1034" max="1034" width="4.25" style="10" bestFit="1" customWidth="1"/>
    <col min="1035" max="1264" width="3.625" style="10"/>
    <col min="1265" max="1273" width="3.625" style="10" customWidth="1"/>
    <col min="1274" max="1274" width="4.25" style="10" customWidth="1"/>
    <col min="1275" max="1275" width="5.5" style="10" bestFit="1" customWidth="1"/>
    <col min="1276" max="1277" width="3.625" style="10"/>
    <col min="1278" max="1278" width="5.5" style="10" bestFit="1" customWidth="1"/>
    <col min="1279" max="1280" width="3.625" style="10"/>
    <col min="1281" max="1281" width="4.25" style="10" bestFit="1" customWidth="1"/>
    <col min="1282" max="1283" width="3.625" style="10"/>
    <col min="1284" max="1284" width="4.25" style="10" bestFit="1" customWidth="1"/>
    <col min="1285" max="1286" width="3.625" style="10"/>
    <col min="1287" max="1287" width="5.5" style="10" bestFit="1" customWidth="1"/>
    <col min="1288" max="1289" width="3.625" style="10"/>
    <col min="1290" max="1290" width="4.25" style="10" bestFit="1" customWidth="1"/>
    <col min="1291" max="1520" width="3.625" style="10"/>
    <col min="1521" max="1529" width="3.625" style="10" customWidth="1"/>
    <col min="1530" max="1530" width="4.25" style="10" customWidth="1"/>
    <col min="1531" max="1531" width="5.5" style="10" bestFit="1" customWidth="1"/>
    <col min="1532" max="1533" width="3.625" style="10"/>
    <col min="1534" max="1534" width="5.5" style="10" bestFit="1" customWidth="1"/>
    <col min="1535" max="1536" width="3.625" style="10"/>
    <col min="1537" max="1537" width="4.25" style="10" bestFit="1" customWidth="1"/>
    <col min="1538" max="1539" width="3.625" style="10"/>
    <col min="1540" max="1540" width="4.25" style="10" bestFit="1" customWidth="1"/>
    <col min="1541" max="1542" width="3.625" style="10"/>
    <col min="1543" max="1543" width="5.5" style="10" bestFit="1" customWidth="1"/>
    <col min="1544" max="1545" width="3.625" style="10"/>
    <col min="1546" max="1546" width="4.25" style="10" bestFit="1" customWidth="1"/>
    <col min="1547" max="1776" width="3.625" style="10"/>
    <col min="1777" max="1785" width="3.625" style="10" customWidth="1"/>
    <col min="1786" max="1786" width="4.25" style="10" customWidth="1"/>
    <col min="1787" max="1787" width="5.5" style="10" bestFit="1" customWidth="1"/>
    <col min="1788" max="1789" width="3.625" style="10"/>
    <col min="1790" max="1790" width="5.5" style="10" bestFit="1" customWidth="1"/>
    <col min="1791" max="1792" width="3.625" style="10"/>
    <col min="1793" max="1793" width="4.25" style="10" bestFit="1" customWidth="1"/>
    <col min="1794" max="1795" width="3.625" style="10"/>
    <col min="1796" max="1796" width="4.25" style="10" bestFit="1" customWidth="1"/>
    <col min="1797" max="1798" width="3.625" style="10"/>
    <col min="1799" max="1799" width="5.5" style="10" bestFit="1" customWidth="1"/>
    <col min="1800" max="1801" width="3.625" style="10"/>
    <col min="1802" max="1802" width="4.25" style="10" bestFit="1" customWidth="1"/>
    <col min="1803" max="2032" width="3.625" style="10"/>
    <col min="2033" max="2041" width="3.625" style="10" customWidth="1"/>
    <col min="2042" max="2042" width="4.25" style="10" customWidth="1"/>
    <col min="2043" max="2043" width="5.5" style="10" bestFit="1" customWidth="1"/>
    <col min="2044" max="2045" width="3.625" style="10"/>
    <col min="2046" max="2046" width="5.5" style="10" bestFit="1" customWidth="1"/>
    <col min="2047" max="2048" width="3.625" style="10"/>
    <col min="2049" max="2049" width="4.25" style="10" bestFit="1" customWidth="1"/>
    <col min="2050" max="2051" width="3.625" style="10"/>
    <col min="2052" max="2052" width="4.25" style="10" bestFit="1" customWidth="1"/>
    <col min="2053" max="2054" width="3.625" style="10"/>
    <col min="2055" max="2055" width="5.5" style="10" bestFit="1" customWidth="1"/>
    <col min="2056" max="2057" width="3.625" style="10"/>
    <col min="2058" max="2058" width="4.25" style="10" bestFit="1" customWidth="1"/>
    <col min="2059" max="2288" width="3.625" style="10"/>
    <col min="2289" max="2297" width="3.625" style="10" customWidth="1"/>
    <col min="2298" max="2298" width="4.25" style="10" customWidth="1"/>
    <col min="2299" max="2299" width="5.5" style="10" bestFit="1" customWidth="1"/>
    <col min="2300" max="2301" width="3.625" style="10"/>
    <col min="2302" max="2302" width="5.5" style="10" bestFit="1" customWidth="1"/>
    <col min="2303" max="2304" width="3.625" style="10"/>
    <col min="2305" max="2305" width="4.25" style="10" bestFit="1" customWidth="1"/>
    <col min="2306" max="2307" width="3.625" style="10"/>
    <col min="2308" max="2308" width="4.25" style="10" bestFit="1" customWidth="1"/>
    <col min="2309" max="2310" width="3.625" style="10"/>
    <col min="2311" max="2311" width="5.5" style="10" bestFit="1" customWidth="1"/>
    <col min="2312" max="2313" width="3.625" style="10"/>
    <col min="2314" max="2314" width="4.25" style="10" bestFit="1" customWidth="1"/>
    <col min="2315" max="2544" width="3.625" style="10"/>
    <col min="2545" max="2553" width="3.625" style="10" customWidth="1"/>
    <col min="2554" max="2554" width="4.25" style="10" customWidth="1"/>
    <col min="2555" max="2555" width="5.5" style="10" bestFit="1" customWidth="1"/>
    <col min="2556" max="2557" width="3.625" style="10"/>
    <col min="2558" max="2558" width="5.5" style="10" bestFit="1" customWidth="1"/>
    <col min="2559" max="2560" width="3.625" style="10"/>
    <col min="2561" max="2561" width="4.25" style="10" bestFit="1" customWidth="1"/>
    <col min="2562" max="2563" width="3.625" style="10"/>
    <col min="2564" max="2564" width="4.25" style="10" bestFit="1" customWidth="1"/>
    <col min="2565" max="2566" width="3.625" style="10"/>
    <col min="2567" max="2567" width="5.5" style="10" bestFit="1" customWidth="1"/>
    <col min="2568" max="2569" width="3.625" style="10"/>
    <col min="2570" max="2570" width="4.25" style="10" bestFit="1" customWidth="1"/>
    <col min="2571" max="2800" width="3.625" style="10"/>
    <col min="2801" max="2809" width="3.625" style="10" customWidth="1"/>
    <col min="2810" max="2810" width="4.25" style="10" customWidth="1"/>
    <col min="2811" max="2811" width="5.5" style="10" bestFit="1" customWidth="1"/>
    <col min="2812" max="2813" width="3.625" style="10"/>
    <col min="2814" max="2814" width="5.5" style="10" bestFit="1" customWidth="1"/>
    <col min="2815" max="2816" width="3.625" style="10"/>
    <col min="2817" max="2817" width="4.25" style="10" bestFit="1" customWidth="1"/>
    <col min="2818" max="2819" width="3.625" style="10"/>
    <col min="2820" max="2820" width="4.25" style="10" bestFit="1" customWidth="1"/>
    <col min="2821" max="2822" width="3.625" style="10"/>
    <col min="2823" max="2823" width="5.5" style="10" bestFit="1" customWidth="1"/>
    <col min="2824" max="2825" width="3.625" style="10"/>
    <col min="2826" max="2826" width="4.25" style="10" bestFit="1" customWidth="1"/>
    <col min="2827" max="3056" width="3.625" style="10"/>
    <col min="3057" max="3065" width="3.625" style="10" customWidth="1"/>
    <col min="3066" max="3066" width="4.25" style="10" customWidth="1"/>
    <col min="3067" max="3067" width="5.5" style="10" bestFit="1" customWidth="1"/>
    <col min="3068" max="3069" width="3.625" style="10"/>
    <col min="3070" max="3070" width="5.5" style="10" bestFit="1" customWidth="1"/>
    <col min="3071" max="3072" width="3.625" style="10"/>
    <col min="3073" max="3073" width="4.25" style="10" bestFit="1" customWidth="1"/>
    <col min="3074" max="3075" width="3.625" style="10"/>
    <col min="3076" max="3076" width="4.25" style="10" bestFit="1" customWidth="1"/>
    <col min="3077" max="3078" width="3.625" style="10"/>
    <col min="3079" max="3079" width="5.5" style="10" bestFit="1" customWidth="1"/>
    <col min="3080" max="3081" width="3.625" style="10"/>
    <col min="3082" max="3082" width="4.25" style="10" bestFit="1" customWidth="1"/>
    <col min="3083" max="3312" width="3.625" style="10"/>
    <col min="3313" max="3321" width="3.625" style="10" customWidth="1"/>
    <col min="3322" max="3322" width="4.25" style="10" customWidth="1"/>
    <col min="3323" max="3323" width="5.5" style="10" bestFit="1" customWidth="1"/>
    <col min="3324" max="3325" width="3.625" style="10"/>
    <col min="3326" max="3326" width="5.5" style="10" bestFit="1" customWidth="1"/>
    <col min="3327" max="3328" width="3.625" style="10"/>
    <col min="3329" max="3329" width="4.25" style="10" bestFit="1" customWidth="1"/>
    <col min="3330" max="3331" width="3.625" style="10"/>
    <col min="3332" max="3332" width="4.25" style="10" bestFit="1" customWidth="1"/>
    <col min="3333" max="3334" width="3.625" style="10"/>
    <col min="3335" max="3335" width="5.5" style="10" bestFit="1" customWidth="1"/>
    <col min="3336" max="3337" width="3.625" style="10"/>
    <col min="3338" max="3338" width="4.25" style="10" bestFit="1" customWidth="1"/>
    <col min="3339" max="3568" width="3.625" style="10"/>
    <col min="3569" max="3577" width="3.625" style="10" customWidth="1"/>
    <col min="3578" max="3578" width="4.25" style="10" customWidth="1"/>
    <col min="3579" max="3579" width="5.5" style="10" bestFit="1" customWidth="1"/>
    <col min="3580" max="3581" width="3.625" style="10"/>
    <col min="3582" max="3582" width="5.5" style="10" bestFit="1" customWidth="1"/>
    <col min="3583" max="3584" width="3.625" style="10"/>
    <col min="3585" max="3585" width="4.25" style="10" bestFit="1" customWidth="1"/>
    <col min="3586" max="3587" width="3.625" style="10"/>
    <col min="3588" max="3588" width="4.25" style="10" bestFit="1" customWidth="1"/>
    <col min="3589" max="3590" width="3.625" style="10"/>
    <col min="3591" max="3591" width="5.5" style="10" bestFit="1" customWidth="1"/>
    <col min="3592" max="3593" width="3.625" style="10"/>
    <col min="3594" max="3594" width="4.25" style="10" bestFit="1" customWidth="1"/>
    <col min="3595" max="3824" width="3.625" style="10"/>
    <col min="3825" max="3833" width="3.625" style="10" customWidth="1"/>
    <col min="3834" max="3834" width="4.25" style="10" customWidth="1"/>
    <col min="3835" max="3835" width="5.5" style="10" bestFit="1" customWidth="1"/>
    <col min="3836" max="3837" width="3.625" style="10"/>
    <col min="3838" max="3838" width="5.5" style="10" bestFit="1" customWidth="1"/>
    <col min="3839" max="3840" width="3.625" style="10"/>
    <col min="3841" max="3841" width="4.25" style="10" bestFit="1" customWidth="1"/>
    <col min="3842" max="3843" width="3.625" style="10"/>
    <col min="3844" max="3844" width="4.25" style="10" bestFit="1" customWidth="1"/>
    <col min="3845" max="3846" width="3.625" style="10"/>
    <col min="3847" max="3847" width="5.5" style="10" bestFit="1" customWidth="1"/>
    <col min="3848" max="3849" width="3.625" style="10"/>
    <col min="3850" max="3850" width="4.25" style="10" bestFit="1" customWidth="1"/>
    <col min="3851" max="4080" width="3.625" style="10"/>
    <col min="4081" max="4089" width="3.625" style="10" customWidth="1"/>
    <col min="4090" max="4090" width="4.25" style="10" customWidth="1"/>
    <col min="4091" max="4091" width="5.5" style="10" bestFit="1" customWidth="1"/>
    <col min="4092" max="4093" width="3.625" style="10"/>
    <col min="4094" max="4094" width="5.5" style="10" bestFit="1" customWidth="1"/>
    <col min="4095" max="4096" width="3.625" style="10"/>
    <col min="4097" max="4097" width="4.25" style="10" bestFit="1" customWidth="1"/>
    <col min="4098" max="4099" width="3.625" style="10"/>
    <col min="4100" max="4100" width="4.25" style="10" bestFit="1" customWidth="1"/>
    <col min="4101" max="4102" width="3.625" style="10"/>
    <col min="4103" max="4103" width="5.5" style="10" bestFit="1" customWidth="1"/>
    <col min="4104" max="4105" width="3.625" style="10"/>
    <col min="4106" max="4106" width="4.25" style="10" bestFit="1" customWidth="1"/>
    <col min="4107" max="4336" width="3.625" style="10"/>
    <col min="4337" max="4345" width="3.625" style="10" customWidth="1"/>
    <col min="4346" max="4346" width="4.25" style="10" customWidth="1"/>
    <col min="4347" max="4347" width="5.5" style="10" bestFit="1" customWidth="1"/>
    <col min="4348" max="4349" width="3.625" style="10"/>
    <col min="4350" max="4350" width="5.5" style="10" bestFit="1" customWidth="1"/>
    <col min="4351" max="4352" width="3.625" style="10"/>
    <col min="4353" max="4353" width="4.25" style="10" bestFit="1" customWidth="1"/>
    <col min="4354" max="4355" width="3.625" style="10"/>
    <col min="4356" max="4356" width="4.25" style="10" bestFit="1" customWidth="1"/>
    <col min="4357" max="4358" width="3.625" style="10"/>
    <col min="4359" max="4359" width="5.5" style="10" bestFit="1" customWidth="1"/>
    <col min="4360" max="4361" width="3.625" style="10"/>
    <col min="4362" max="4362" width="4.25" style="10" bestFit="1" customWidth="1"/>
    <col min="4363" max="4592" width="3.625" style="10"/>
    <col min="4593" max="4601" width="3.625" style="10" customWidth="1"/>
    <col min="4602" max="4602" width="4.25" style="10" customWidth="1"/>
    <col min="4603" max="4603" width="5.5" style="10" bestFit="1" customWidth="1"/>
    <col min="4604" max="4605" width="3.625" style="10"/>
    <col min="4606" max="4606" width="5.5" style="10" bestFit="1" customWidth="1"/>
    <col min="4607" max="4608" width="3.625" style="10"/>
    <col min="4609" max="4609" width="4.25" style="10" bestFit="1" customWidth="1"/>
    <col min="4610" max="4611" width="3.625" style="10"/>
    <col min="4612" max="4612" width="4.25" style="10" bestFit="1" customWidth="1"/>
    <col min="4613" max="4614" width="3.625" style="10"/>
    <col min="4615" max="4615" width="5.5" style="10" bestFit="1" customWidth="1"/>
    <col min="4616" max="4617" width="3.625" style="10"/>
    <col min="4618" max="4618" width="4.25" style="10" bestFit="1" customWidth="1"/>
    <col min="4619" max="4848" width="3.625" style="10"/>
    <col min="4849" max="4857" width="3.625" style="10" customWidth="1"/>
    <col min="4858" max="4858" width="4.25" style="10" customWidth="1"/>
    <col min="4859" max="4859" width="5.5" style="10" bestFit="1" customWidth="1"/>
    <col min="4860" max="4861" width="3.625" style="10"/>
    <col min="4862" max="4862" width="5.5" style="10" bestFit="1" customWidth="1"/>
    <col min="4863" max="4864" width="3.625" style="10"/>
    <col min="4865" max="4865" width="4.25" style="10" bestFit="1" customWidth="1"/>
    <col min="4866" max="4867" width="3.625" style="10"/>
    <col min="4868" max="4868" width="4.25" style="10" bestFit="1" customWidth="1"/>
    <col min="4869" max="4870" width="3.625" style="10"/>
    <col min="4871" max="4871" width="5.5" style="10" bestFit="1" customWidth="1"/>
    <col min="4872" max="4873" width="3.625" style="10"/>
    <col min="4874" max="4874" width="4.25" style="10" bestFit="1" customWidth="1"/>
    <col min="4875" max="5104" width="3.625" style="10"/>
    <col min="5105" max="5113" width="3.625" style="10" customWidth="1"/>
    <col min="5114" max="5114" width="4.25" style="10" customWidth="1"/>
    <col min="5115" max="5115" width="5.5" style="10" bestFit="1" customWidth="1"/>
    <col min="5116" max="5117" width="3.625" style="10"/>
    <col min="5118" max="5118" width="5.5" style="10" bestFit="1" customWidth="1"/>
    <col min="5119" max="5120" width="3.625" style="10"/>
    <col min="5121" max="5121" width="4.25" style="10" bestFit="1" customWidth="1"/>
    <col min="5122" max="5123" width="3.625" style="10"/>
    <col min="5124" max="5124" width="4.25" style="10" bestFit="1" customWidth="1"/>
    <col min="5125" max="5126" width="3.625" style="10"/>
    <col min="5127" max="5127" width="5.5" style="10" bestFit="1" customWidth="1"/>
    <col min="5128" max="5129" width="3.625" style="10"/>
    <col min="5130" max="5130" width="4.25" style="10" bestFit="1" customWidth="1"/>
    <col min="5131" max="5360" width="3.625" style="10"/>
    <col min="5361" max="5369" width="3.625" style="10" customWidth="1"/>
    <col min="5370" max="5370" width="4.25" style="10" customWidth="1"/>
    <col min="5371" max="5371" width="5.5" style="10" bestFit="1" customWidth="1"/>
    <col min="5372" max="5373" width="3.625" style="10"/>
    <col min="5374" max="5374" width="5.5" style="10" bestFit="1" customWidth="1"/>
    <col min="5375" max="5376" width="3.625" style="10"/>
    <col min="5377" max="5377" width="4.25" style="10" bestFit="1" customWidth="1"/>
    <col min="5378" max="5379" width="3.625" style="10"/>
    <col min="5380" max="5380" width="4.25" style="10" bestFit="1" customWidth="1"/>
    <col min="5381" max="5382" width="3.625" style="10"/>
    <col min="5383" max="5383" width="5.5" style="10" bestFit="1" customWidth="1"/>
    <col min="5384" max="5385" width="3.625" style="10"/>
    <col min="5386" max="5386" width="4.25" style="10" bestFit="1" customWidth="1"/>
    <col min="5387" max="5616" width="3.625" style="10"/>
    <col min="5617" max="5625" width="3.625" style="10" customWidth="1"/>
    <col min="5626" max="5626" width="4.25" style="10" customWidth="1"/>
    <col min="5627" max="5627" width="5.5" style="10" bestFit="1" customWidth="1"/>
    <col min="5628" max="5629" width="3.625" style="10"/>
    <col min="5630" max="5630" width="5.5" style="10" bestFit="1" customWidth="1"/>
    <col min="5631" max="5632" width="3.625" style="10"/>
    <col min="5633" max="5633" width="4.25" style="10" bestFit="1" customWidth="1"/>
    <col min="5634" max="5635" width="3.625" style="10"/>
    <col min="5636" max="5636" width="4.25" style="10" bestFit="1" customWidth="1"/>
    <col min="5637" max="5638" width="3.625" style="10"/>
    <col min="5639" max="5639" width="5.5" style="10" bestFit="1" customWidth="1"/>
    <col min="5640" max="5641" width="3.625" style="10"/>
    <col min="5642" max="5642" width="4.25" style="10" bestFit="1" customWidth="1"/>
    <col min="5643" max="5872" width="3.625" style="10"/>
    <col min="5873" max="5881" width="3.625" style="10" customWidth="1"/>
    <col min="5882" max="5882" width="4.25" style="10" customWidth="1"/>
    <col min="5883" max="5883" width="5.5" style="10" bestFit="1" customWidth="1"/>
    <col min="5884" max="5885" width="3.625" style="10"/>
    <col min="5886" max="5886" width="5.5" style="10" bestFit="1" customWidth="1"/>
    <col min="5887" max="5888" width="3.625" style="10"/>
    <col min="5889" max="5889" width="4.25" style="10" bestFit="1" customWidth="1"/>
    <col min="5890" max="5891" width="3.625" style="10"/>
    <col min="5892" max="5892" width="4.25" style="10" bestFit="1" customWidth="1"/>
    <col min="5893" max="5894" width="3.625" style="10"/>
    <col min="5895" max="5895" width="5.5" style="10" bestFit="1" customWidth="1"/>
    <col min="5896" max="5897" width="3.625" style="10"/>
    <col min="5898" max="5898" width="4.25" style="10" bestFit="1" customWidth="1"/>
    <col min="5899" max="6128" width="3.625" style="10"/>
    <col min="6129" max="6137" width="3.625" style="10" customWidth="1"/>
    <col min="6138" max="6138" width="4.25" style="10" customWidth="1"/>
    <col min="6139" max="6139" width="5.5" style="10" bestFit="1" customWidth="1"/>
    <col min="6140" max="6141" width="3.625" style="10"/>
    <col min="6142" max="6142" width="5.5" style="10" bestFit="1" customWidth="1"/>
    <col min="6143" max="6144" width="3.625" style="10"/>
    <col min="6145" max="6145" width="4.25" style="10" bestFit="1" customWidth="1"/>
    <col min="6146" max="6147" width="3.625" style="10"/>
    <col min="6148" max="6148" width="4.25" style="10" bestFit="1" customWidth="1"/>
    <col min="6149" max="6150" width="3.625" style="10"/>
    <col min="6151" max="6151" width="5.5" style="10" bestFit="1" customWidth="1"/>
    <col min="6152" max="6153" width="3.625" style="10"/>
    <col min="6154" max="6154" width="4.25" style="10" bestFit="1" customWidth="1"/>
    <col min="6155" max="6384" width="3.625" style="10"/>
    <col min="6385" max="6393" width="3.625" style="10" customWidth="1"/>
    <col min="6394" max="6394" width="4.25" style="10" customWidth="1"/>
    <col min="6395" max="6395" width="5.5" style="10" bestFit="1" customWidth="1"/>
    <col min="6396" max="6397" width="3.625" style="10"/>
    <col min="6398" max="6398" width="5.5" style="10" bestFit="1" customWidth="1"/>
    <col min="6399" max="6400" width="3.625" style="10"/>
    <col min="6401" max="6401" width="4.25" style="10" bestFit="1" customWidth="1"/>
    <col min="6402" max="6403" width="3.625" style="10"/>
    <col min="6404" max="6404" width="4.25" style="10" bestFit="1" customWidth="1"/>
    <col min="6405" max="6406" width="3.625" style="10"/>
    <col min="6407" max="6407" width="5.5" style="10" bestFit="1" customWidth="1"/>
    <col min="6408" max="6409" width="3.625" style="10"/>
    <col min="6410" max="6410" width="4.25" style="10" bestFit="1" customWidth="1"/>
    <col min="6411" max="6640" width="3.625" style="10"/>
    <col min="6641" max="6649" width="3.625" style="10" customWidth="1"/>
    <col min="6650" max="6650" width="4.25" style="10" customWidth="1"/>
    <col min="6651" max="6651" width="5.5" style="10" bestFit="1" customWidth="1"/>
    <col min="6652" max="6653" width="3.625" style="10"/>
    <col min="6654" max="6654" width="5.5" style="10" bestFit="1" customWidth="1"/>
    <col min="6655" max="6656" width="3.625" style="10"/>
    <col min="6657" max="6657" width="4.25" style="10" bestFit="1" customWidth="1"/>
    <col min="6658" max="6659" width="3.625" style="10"/>
    <col min="6660" max="6660" width="4.25" style="10" bestFit="1" customWidth="1"/>
    <col min="6661" max="6662" width="3.625" style="10"/>
    <col min="6663" max="6663" width="5.5" style="10" bestFit="1" customWidth="1"/>
    <col min="6664" max="6665" width="3.625" style="10"/>
    <col min="6666" max="6666" width="4.25" style="10" bestFit="1" customWidth="1"/>
    <col min="6667" max="6896" width="3.625" style="10"/>
    <col min="6897" max="6905" width="3.625" style="10" customWidth="1"/>
    <col min="6906" max="6906" width="4.25" style="10" customWidth="1"/>
    <col min="6907" max="6907" width="5.5" style="10" bestFit="1" customWidth="1"/>
    <col min="6908" max="6909" width="3.625" style="10"/>
    <col min="6910" max="6910" width="5.5" style="10" bestFit="1" customWidth="1"/>
    <col min="6911" max="6912" width="3.625" style="10"/>
    <col min="6913" max="6913" width="4.25" style="10" bestFit="1" customWidth="1"/>
    <col min="6914" max="6915" width="3.625" style="10"/>
    <col min="6916" max="6916" width="4.25" style="10" bestFit="1" customWidth="1"/>
    <col min="6917" max="6918" width="3.625" style="10"/>
    <col min="6919" max="6919" width="5.5" style="10" bestFit="1" customWidth="1"/>
    <col min="6920" max="6921" width="3.625" style="10"/>
    <col min="6922" max="6922" width="4.25" style="10" bestFit="1" customWidth="1"/>
    <col min="6923" max="7152" width="3.625" style="10"/>
    <col min="7153" max="7161" width="3.625" style="10" customWidth="1"/>
    <col min="7162" max="7162" width="4.25" style="10" customWidth="1"/>
    <col min="7163" max="7163" width="5.5" style="10" bestFit="1" customWidth="1"/>
    <col min="7164" max="7165" width="3.625" style="10"/>
    <col min="7166" max="7166" width="5.5" style="10" bestFit="1" customWidth="1"/>
    <col min="7167" max="7168" width="3.625" style="10"/>
    <col min="7169" max="7169" width="4.25" style="10" bestFit="1" customWidth="1"/>
    <col min="7170" max="7171" width="3.625" style="10"/>
    <col min="7172" max="7172" width="4.25" style="10" bestFit="1" customWidth="1"/>
    <col min="7173" max="7174" width="3.625" style="10"/>
    <col min="7175" max="7175" width="5.5" style="10" bestFit="1" customWidth="1"/>
    <col min="7176" max="7177" width="3.625" style="10"/>
    <col min="7178" max="7178" width="4.25" style="10" bestFit="1" customWidth="1"/>
    <col min="7179" max="7408" width="3.625" style="10"/>
    <col min="7409" max="7417" width="3.625" style="10" customWidth="1"/>
    <col min="7418" max="7418" width="4.25" style="10" customWidth="1"/>
    <col min="7419" max="7419" width="5.5" style="10" bestFit="1" customWidth="1"/>
    <col min="7420" max="7421" width="3.625" style="10"/>
    <col min="7422" max="7422" width="5.5" style="10" bestFit="1" customWidth="1"/>
    <col min="7423" max="7424" width="3.625" style="10"/>
    <col min="7425" max="7425" width="4.25" style="10" bestFit="1" customWidth="1"/>
    <col min="7426" max="7427" width="3.625" style="10"/>
    <col min="7428" max="7428" width="4.25" style="10" bestFit="1" customWidth="1"/>
    <col min="7429" max="7430" width="3.625" style="10"/>
    <col min="7431" max="7431" width="5.5" style="10" bestFit="1" customWidth="1"/>
    <col min="7432" max="7433" width="3.625" style="10"/>
    <col min="7434" max="7434" width="4.25" style="10" bestFit="1" customWidth="1"/>
    <col min="7435" max="7664" width="3.625" style="10"/>
    <col min="7665" max="7673" width="3.625" style="10" customWidth="1"/>
    <col min="7674" max="7674" width="4.25" style="10" customWidth="1"/>
    <col min="7675" max="7675" width="5.5" style="10" bestFit="1" customWidth="1"/>
    <col min="7676" max="7677" width="3.625" style="10"/>
    <col min="7678" max="7678" width="5.5" style="10" bestFit="1" customWidth="1"/>
    <col min="7679" max="7680" width="3.625" style="10"/>
    <col min="7681" max="7681" width="4.25" style="10" bestFit="1" customWidth="1"/>
    <col min="7682" max="7683" width="3.625" style="10"/>
    <col min="7684" max="7684" width="4.25" style="10" bestFit="1" customWidth="1"/>
    <col min="7685" max="7686" width="3.625" style="10"/>
    <col min="7687" max="7687" width="5.5" style="10" bestFit="1" customWidth="1"/>
    <col min="7688" max="7689" width="3.625" style="10"/>
    <col min="7690" max="7690" width="4.25" style="10" bestFit="1" customWidth="1"/>
    <col min="7691" max="7920" width="3.625" style="10"/>
    <col min="7921" max="7929" width="3.625" style="10" customWidth="1"/>
    <col min="7930" max="7930" width="4.25" style="10" customWidth="1"/>
    <col min="7931" max="7931" width="5.5" style="10" bestFit="1" customWidth="1"/>
    <col min="7932" max="7933" width="3.625" style="10"/>
    <col min="7934" max="7934" width="5.5" style="10" bestFit="1" customWidth="1"/>
    <col min="7935" max="7936" width="3.625" style="10"/>
    <col min="7937" max="7937" width="4.25" style="10" bestFit="1" customWidth="1"/>
    <col min="7938" max="7939" width="3.625" style="10"/>
    <col min="7940" max="7940" width="4.25" style="10" bestFit="1" customWidth="1"/>
    <col min="7941" max="7942" width="3.625" style="10"/>
    <col min="7943" max="7943" width="5.5" style="10" bestFit="1" customWidth="1"/>
    <col min="7944" max="7945" width="3.625" style="10"/>
    <col min="7946" max="7946" width="4.25" style="10" bestFit="1" customWidth="1"/>
    <col min="7947" max="8176" width="3.625" style="10"/>
    <col min="8177" max="8185" width="3.625" style="10" customWidth="1"/>
    <col min="8186" max="8186" width="4.25" style="10" customWidth="1"/>
    <col min="8187" max="8187" width="5.5" style="10" bestFit="1" customWidth="1"/>
    <col min="8188" max="8189" width="3.625" style="10"/>
    <col min="8190" max="8190" width="5.5" style="10" bestFit="1" customWidth="1"/>
    <col min="8191" max="8192" width="3.625" style="10"/>
    <col min="8193" max="8193" width="4.25" style="10" bestFit="1" customWidth="1"/>
    <col min="8194" max="8195" width="3.625" style="10"/>
    <col min="8196" max="8196" width="4.25" style="10" bestFit="1" customWidth="1"/>
    <col min="8197" max="8198" width="3.625" style="10"/>
    <col min="8199" max="8199" width="5.5" style="10" bestFit="1" customWidth="1"/>
    <col min="8200" max="8201" width="3.625" style="10"/>
    <col min="8202" max="8202" width="4.25" style="10" bestFit="1" customWidth="1"/>
    <col min="8203" max="8432" width="3.625" style="10"/>
    <col min="8433" max="8441" width="3.625" style="10" customWidth="1"/>
    <col min="8442" max="8442" width="4.25" style="10" customWidth="1"/>
    <col min="8443" max="8443" width="5.5" style="10" bestFit="1" customWidth="1"/>
    <col min="8444" max="8445" width="3.625" style="10"/>
    <col min="8446" max="8446" width="5.5" style="10" bestFit="1" customWidth="1"/>
    <col min="8447" max="8448" width="3.625" style="10"/>
    <col min="8449" max="8449" width="4.25" style="10" bestFit="1" customWidth="1"/>
    <col min="8450" max="8451" width="3.625" style="10"/>
    <col min="8452" max="8452" width="4.25" style="10" bestFit="1" customWidth="1"/>
    <col min="8453" max="8454" width="3.625" style="10"/>
    <col min="8455" max="8455" width="5.5" style="10" bestFit="1" customWidth="1"/>
    <col min="8456" max="8457" width="3.625" style="10"/>
    <col min="8458" max="8458" width="4.25" style="10" bestFit="1" customWidth="1"/>
    <col min="8459" max="8688" width="3.625" style="10"/>
    <col min="8689" max="8697" width="3.625" style="10" customWidth="1"/>
    <col min="8698" max="8698" width="4.25" style="10" customWidth="1"/>
    <col min="8699" max="8699" width="5.5" style="10" bestFit="1" customWidth="1"/>
    <col min="8700" max="8701" width="3.625" style="10"/>
    <col min="8702" max="8702" width="5.5" style="10" bestFit="1" customWidth="1"/>
    <col min="8703" max="8704" width="3.625" style="10"/>
    <col min="8705" max="8705" width="4.25" style="10" bestFit="1" customWidth="1"/>
    <col min="8706" max="8707" width="3.625" style="10"/>
    <col min="8708" max="8708" width="4.25" style="10" bestFit="1" customWidth="1"/>
    <col min="8709" max="8710" width="3.625" style="10"/>
    <col min="8711" max="8711" width="5.5" style="10" bestFit="1" customWidth="1"/>
    <col min="8712" max="8713" width="3.625" style="10"/>
    <col min="8714" max="8714" width="4.25" style="10" bestFit="1" customWidth="1"/>
    <col min="8715" max="8944" width="3.625" style="10"/>
    <col min="8945" max="8953" width="3.625" style="10" customWidth="1"/>
    <col min="8954" max="8954" width="4.25" style="10" customWidth="1"/>
    <col min="8955" max="8955" width="5.5" style="10" bestFit="1" customWidth="1"/>
    <col min="8956" max="8957" width="3.625" style="10"/>
    <col min="8958" max="8958" width="5.5" style="10" bestFit="1" customWidth="1"/>
    <col min="8959" max="8960" width="3.625" style="10"/>
    <col min="8961" max="8961" width="4.25" style="10" bestFit="1" customWidth="1"/>
    <col min="8962" max="8963" width="3.625" style="10"/>
    <col min="8964" max="8964" width="4.25" style="10" bestFit="1" customWidth="1"/>
    <col min="8965" max="8966" width="3.625" style="10"/>
    <col min="8967" max="8967" width="5.5" style="10" bestFit="1" customWidth="1"/>
    <col min="8968" max="8969" width="3.625" style="10"/>
    <col min="8970" max="8970" width="4.25" style="10" bestFit="1" customWidth="1"/>
    <col min="8971" max="9200" width="3.625" style="10"/>
    <col min="9201" max="9209" width="3.625" style="10" customWidth="1"/>
    <col min="9210" max="9210" width="4.25" style="10" customWidth="1"/>
    <col min="9211" max="9211" width="5.5" style="10" bestFit="1" customWidth="1"/>
    <col min="9212" max="9213" width="3.625" style="10"/>
    <col min="9214" max="9214" width="5.5" style="10" bestFit="1" customWidth="1"/>
    <col min="9215" max="9216" width="3.625" style="10"/>
    <col min="9217" max="9217" width="4.25" style="10" bestFit="1" customWidth="1"/>
    <col min="9218" max="9219" width="3.625" style="10"/>
    <col min="9220" max="9220" width="4.25" style="10" bestFit="1" customWidth="1"/>
    <col min="9221" max="9222" width="3.625" style="10"/>
    <col min="9223" max="9223" width="5.5" style="10" bestFit="1" customWidth="1"/>
    <col min="9224" max="9225" width="3.625" style="10"/>
    <col min="9226" max="9226" width="4.25" style="10" bestFit="1" customWidth="1"/>
    <col min="9227" max="9456" width="3.625" style="10"/>
    <col min="9457" max="9465" width="3.625" style="10" customWidth="1"/>
    <col min="9466" max="9466" width="4.25" style="10" customWidth="1"/>
    <col min="9467" max="9467" width="5.5" style="10" bestFit="1" customWidth="1"/>
    <col min="9468" max="9469" width="3.625" style="10"/>
    <col min="9470" max="9470" width="5.5" style="10" bestFit="1" customWidth="1"/>
    <col min="9471" max="9472" width="3.625" style="10"/>
    <col min="9473" max="9473" width="4.25" style="10" bestFit="1" customWidth="1"/>
    <col min="9474" max="9475" width="3.625" style="10"/>
    <col min="9476" max="9476" width="4.25" style="10" bestFit="1" customWidth="1"/>
    <col min="9477" max="9478" width="3.625" style="10"/>
    <col min="9479" max="9479" width="5.5" style="10" bestFit="1" customWidth="1"/>
    <col min="9480" max="9481" width="3.625" style="10"/>
    <col min="9482" max="9482" width="4.25" style="10" bestFit="1" customWidth="1"/>
    <col min="9483" max="9712" width="3.625" style="10"/>
    <col min="9713" max="9721" width="3.625" style="10" customWidth="1"/>
    <col min="9722" max="9722" width="4.25" style="10" customWidth="1"/>
    <col min="9723" max="9723" width="5.5" style="10" bestFit="1" customWidth="1"/>
    <col min="9724" max="9725" width="3.625" style="10"/>
    <col min="9726" max="9726" width="5.5" style="10" bestFit="1" customWidth="1"/>
    <col min="9727" max="9728" width="3.625" style="10"/>
    <col min="9729" max="9729" width="4.25" style="10" bestFit="1" customWidth="1"/>
    <col min="9730" max="9731" width="3.625" style="10"/>
    <col min="9732" max="9732" width="4.25" style="10" bestFit="1" customWidth="1"/>
    <col min="9733" max="9734" width="3.625" style="10"/>
    <col min="9735" max="9735" width="5.5" style="10" bestFit="1" customWidth="1"/>
    <col min="9736" max="9737" width="3.625" style="10"/>
    <col min="9738" max="9738" width="4.25" style="10" bestFit="1" customWidth="1"/>
    <col min="9739" max="9968" width="3.625" style="10"/>
    <col min="9969" max="9977" width="3.625" style="10" customWidth="1"/>
    <col min="9978" max="9978" width="4.25" style="10" customWidth="1"/>
    <col min="9979" max="9979" width="5.5" style="10" bestFit="1" customWidth="1"/>
    <col min="9980" max="9981" width="3.625" style="10"/>
    <col min="9982" max="9982" width="5.5" style="10" bestFit="1" customWidth="1"/>
    <col min="9983" max="9984" width="3.625" style="10"/>
    <col min="9985" max="9985" width="4.25" style="10" bestFit="1" customWidth="1"/>
    <col min="9986" max="9987" width="3.625" style="10"/>
    <col min="9988" max="9988" width="4.25" style="10" bestFit="1" customWidth="1"/>
    <col min="9989" max="9990" width="3.625" style="10"/>
    <col min="9991" max="9991" width="5.5" style="10" bestFit="1" customWidth="1"/>
    <col min="9992" max="9993" width="3.625" style="10"/>
    <col min="9994" max="9994" width="4.25" style="10" bestFit="1" customWidth="1"/>
    <col min="9995" max="10224" width="3.625" style="10"/>
    <col min="10225" max="10233" width="3.625" style="10" customWidth="1"/>
    <col min="10234" max="10234" width="4.25" style="10" customWidth="1"/>
    <col min="10235" max="10235" width="5.5" style="10" bestFit="1" customWidth="1"/>
    <col min="10236" max="10237" width="3.625" style="10"/>
    <col min="10238" max="10238" width="5.5" style="10" bestFit="1" customWidth="1"/>
    <col min="10239" max="10240" width="3.625" style="10"/>
    <col min="10241" max="10241" width="4.25" style="10" bestFit="1" customWidth="1"/>
    <col min="10242" max="10243" width="3.625" style="10"/>
    <col min="10244" max="10244" width="4.25" style="10" bestFit="1" customWidth="1"/>
    <col min="10245" max="10246" width="3.625" style="10"/>
    <col min="10247" max="10247" width="5.5" style="10" bestFit="1" customWidth="1"/>
    <col min="10248" max="10249" width="3.625" style="10"/>
    <col min="10250" max="10250" width="4.25" style="10" bestFit="1" customWidth="1"/>
    <col min="10251" max="10480" width="3.625" style="10"/>
    <col min="10481" max="10489" width="3.625" style="10" customWidth="1"/>
    <col min="10490" max="10490" width="4.25" style="10" customWidth="1"/>
    <col min="10491" max="10491" width="5.5" style="10" bestFit="1" customWidth="1"/>
    <col min="10492" max="10493" width="3.625" style="10"/>
    <col min="10494" max="10494" width="5.5" style="10" bestFit="1" customWidth="1"/>
    <col min="10495" max="10496" width="3.625" style="10"/>
    <col min="10497" max="10497" width="4.25" style="10" bestFit="1" customWidth="1"/>
    <col min="10498" max="10499" width="3.625" style="10"/>
    <col min="10500" max="10500" width="4.25" style="10" bestFit="1" customWidth="1"/>
    <col min="10501" max="10502" width="3.625" style="10"/>
    <col min="10503" max="10503" width="5.5" style="10" bestFit="1" customWidth="1"/>
    <col min="10504" max="10505" width="3.625" style="10"/>
    <col min="10506" max="10506" width="4.25" style="10" bestFit="1" customWidth="1"/>
    <col min="10507" max="10736" width="3.625" style="10"/>
    <col min="10737" max="10745" width="3.625" style="10" customWidth="1"/>
    <col min="10746" max="10746" width="4.25" style="10" customWidth="1"/>
    <col min="10747" max="10747" width="5.5" style="10" bestFit="1" customWidth="1"/>
    <col min="10748" max="10749" width="3.625" style="10"/>
    <col min="10750" max="10750" width="5.5" style="10" bestFit="1" customWidth="1"/>
    <col min="10751" max="10752" width="3.625" style="10"/>
    <col min="10753" max="10753" width="4.25" style="10" bestFit="1" customWidth="1"/>
    <col min="10754" max="10755" width="3.625" style="10"/>
    <col min="10756" max="10756" width="4.25" style="10" bestFit="1" customWidth="1"/>
    <col min="10757" max="10758" width="3.625" style="10"/>
    <col min="10759" max="10759" width="5.5" style="10" bestFit="1" customWidth="1"/>
    <col min="10760" max="10761" width="3.625" style="10"/>
    <col min="10762" max="10762" width="4.25" style="10" bestFit="1" customWidth="1"/>
    <col min="10763" max="10992" width="3.625" style="10"/>
    <col min="10993" max="11001" width="3.625" style="10" customWidth="1"/>
    <col min="11002" max="11002" width="4.25" style="10" customWidth="1"/>
    <col min="11003" max="11003" width="5.5" style="10" bestFit="1" customWidth="1"/>
    <col min="11004" max="11005" width="3.625" style="10"/>
    <col min="11006" max="11006" width="5.5" style="10" bestFit="1" customWidth="1"/>
    <col min="11007" max="11008" width="3.625" style="10"/>
    <col min="11009" max="11009" width="4.25" style="10" bestFit="1" customWidth="1"/>
    <col min="11010" max="11011" width="3.625" style="10"/>
    <col min="11012" max="11012" width="4.25" style="10" bestFit="1" customWidth="1"/>
    <col min="11013" max="11014" width="3.625" style="10"/>
    <col min="11015" max="11015" width="5.5" style="10" bestFit="1" customWidth="1"/>
    <col min="11016" max="11017" width="3.625" style="10"/>
    <col min="11018" max="11018" width="4.25" style="10" bestFit="1" customWidth="1"/>
    <col min="11019" max="11248" width="3.625" style="10"/>
    <col min="11249" max="11257" width="3.625" style="10" customWidth="1"/>
    <col min="11258" max="11258" width="4.25" style="10" customWidth="1"/>
    <col min="11259" max="11259" width="5.5" style="10" bestFit="1" customWidth="1"/>
    <col min="11260" max="11261" width="3.625" style="10"/>
    <col min="11262" max="11262" width="5.5" style="10" bestFit="1" customWidth="1"/>
    <col min="11263" max="11264" width="3.625" style="10"/>
    <col min="11265" max="11265" width="4.25" style="10" bestFit="1" customWidth="1"/>
    <col min="11266" max="11267" width="3.625" style="10"/>
    <col min="11268" max="11268" width="4.25" style="10" bestFit="1" customWidth="1"/>
    <col min="11269" max="11270" width="3.625" style="10"/>
    <col min="11271" max="11271" width="5.5" style="10" bestFit="1" customWidth="1"/>
    <col min="11272" max="11273" width="3.625" style="10"/>
    <col min="11274" max="11274" width="4.25" style="10" bestFit="1" customWidth="1"/>
    <col min="11275" max="11504" width="3.625" style="10"/>
    <col min="11505" max="11513" width="3.625" style="10" customWidth="1"/>
    <col min="11514" max="11514" width="4.25" style="10" customWidth="1"/>
    <col min="11515" max="11515" width="5.5" style="10" bestFit="1" customWidth="1"/>
    <col min="11516" max="11517" width="3.625" style="10"/>
    <col min="11518" max="11518" width="5.5" style="10" bestFit="1" customWidth="1"/>
    <col min="11519" max="11520" width="3.625" style="10"/>
    <col min="11521" max="11521" width="4.25" style="10" bestFit="1" customWidth="1"/>
    <col min="11522" max="11523" width="3.625" style="10"/>
    <col min="11524" max="11524" width="4.25" style="10" bestFit="1" customWidth="1"/>
    <col min="11525" max="11526" width="3.625" style="10"/>
    <col min="11527" max="11527" width="5.5" style="10" bestFit="1" customWidth="1"/>
    <col min="11528" max="11529" width="3.625" style="10"/>
    <col min="11530" max="11530" width="4.25" style="10" bestFit="1" customWidth="1"/>
    <col min="11531" max="11760" width="3.625" style="10"/>
    <col min="11761" max="11769" width="3.625" style="10" customWidth="1"/>
    <col min="11770" max="11770" width="4.25" style="10" customWidth="1"/>
    <col min="11771" max="11771" width="5.5" style="10" bestFit="1" customWidth="1"/>
    <col min="11772" max="11773" width="3.625" style="10"/>
    <col min="11774" max="11774" width="5.5" style="10" bestFit="1" customWidth="1"/>
    <col min="11775" max="11776" width="3.625" style="10"/>
    <col min="11777" max="11777" width="4.25" style="10" bestFit="1" customWidth="1"/>
    <col min="11778" max="11779" width="3.625" style="10"/>
    <col min="11780" max="11780" width="4.25" style="10" bestFit="1" customWidth="1"/>
    <col min="11781" max="11782" width="3.625" style="10"/>
    <col min="11783" max="11783" width="5.5" style="10" bestFit="1" customWidth="1"/>
    <col min="11784" max="11785" width="3.625" style="10"/>
    <col min="11786" max="11786" width="4.25" style="10" bestFit="1" customWidth="1"/>
    <col min="11787" max="12016" width="3.625" style="10"/>
    <col min="12017" max="12025" width="3.625" style="10" customWidth="1"/>
    <col min="12026" max="12026" width="4.25" style="10" customWidth="1"/>
    <col min="12027" max="12027" width="5.5" style="10" bestFit="1" customWidth="1"/>
    <col min="12028" max="12029" width="3.625" style="10"/>
    <col min="12030" max="12030" width="5.5" style="10" bestFit="1" customWidth="1"/>
    <col min="12031" max="12032" width="3.625" style="10"/>
    <col min="12033" max="12033" width="4.25" style="10" bestFit="1" customWidth="1"/>
    <col min="12034" max="12035" width="3.625" style="10"/>
    <col min="12036" max="12036" width="4.25" style="10" bestFit="1" customWidth="1"/>
    <col min="12037" max="12038" width="3.625" style="10"/>
    <col min="12039" max="12039" width="5.5" style="10" bestFit="1" customWidth="1"/>
    <col min="12040" max="12041" width="3.625" style="10"/>
    <col min="12042" max="12042" width="4.25" style="10" bestFit="1" customWidth="1"/>
    <col min="12043" max="12272" width="3.625" style="10"/>
    <col min="12273" max="12281" width="3.625" style="10" customWidth="1"/>
    <col min="12282" max="12282" width="4.25" style="10" customWidth="1"/>
    <col min="12283" max="12283" width="5.5" style="10" bestFit="1" customWidth="1"/>
    <col min="12284" max="12285" width="3.625" style="10"/>
    <col min="12286" max="12286" width="5.5" style="10" bestFit="1" customWidth="1"/>
    <col min="12287" max="12288" width="3.625" style="10"/>
    <col min="12289" max="12289" width="4.25" style="10" bestFit="1" customWidth="1"/>
    <col min="12290" max="12291" width="3.625" style="10"/>
    <col min="12292" max="12292" width="4.25" style="10" bestFit="1" customWidth="1"/>
    <col min="12293" max="12294" width="3.625" style="10"/>
    <col min="12295" max="12295" width="5.5" style="10" bestFit="1" customWidth="1"/>
    <col min="12296" max="12297" width="3.625" style="10"/>
    <col min="12298" max="12298" width="4.25" style="10" bestFit="1" customWidth="1"/>
    <col min="12299" max="12528" width="3.625" style="10"/>
    <col min="12529" max="12537" width="3.625" style="10" customWidth="1"/>
    <col min="12538" max="12538" width="4.25" style="10" customWidth="1"/>
    <col min="12539" max="12539" width="5.5" style="10" bestFit="1" customWidth="1"/>
    <col min="12540" max="12541" width="3.625" style="10"/>
    <col min="12542" max="12542" width="5.5" style="10" bestFit="1" customWidth="1"/>
    <col min="12543" max="12544" width="3.625" style="10"/>
    <col min="12545" max="12545" width="4.25" style="10" bestFit="1" customWidth="1"/>
    <col min="12546" max="12547" width="3.625" style="10"/>
    <col min="12548" max="12548" width="4.25" style="10" bestFit="1" customWidth="1"/>
    <col min="12549" max="12550" width="3.625" style="10"/>
    <col min="12551" max="12551" width="5.5" style="10" bestFit="1" customWidth="1"/>
    <col min="12552" max="12553" width="3.625" style="10"/>
    <col min="12554" max="12554" width="4.25" style="10" bestFit="1" customWidth="1"/>
    <col min="12555" max="12784" width="3.625" style="10"/>
    <col min="12785" max="12793" width="3.625" style="10" customWidth="1"/>
    <col min="12794" max="12794" width="4.25" style="10" customWidth="1"/>
    <col min="12795" max="12795" width="5.5" style="10" bestFit="1" customWidth="1"/>
    <col min="12796" max="12797" width="3.625" style="10"/>
    <col min="12798" max="12798" width="5.5" style="10" bestFit="1" customWidth="1"/>
    <col min="12799" max="12800" width="3.625" style="10"/>
    <col min="12801" max="12801" width="4.25" style="10" bestFit="1" customWidth="1"/>
    <col min="12802" max="12803" width="3.625" style="10"/>
    <col min="12804" max="12804" width="4.25" style="10" bestFit="1" customWidth="1"/>
    <col min="12805" max="12806" width="3.625" style="10"/>
    <col min="12807" max="12807" width="5.5" style="10" bestFit="1" customWidth="1"/>
    <col min="12808" max="12809" width="3.625" style="10"/>
    <col min="12810" max="12810" width="4.25" style="10" bestFit="1" customWidth="1"/>
    <col min="12811" max="13040" width="3.625" style="10"/>
    <col min="13041" max="13049" width="3.625" style="10" customWidth="1"/>
    <col min="13050" max="13050" width="4.25" style="10" customWidth="1"/>
    <col min="13051" max="13051" width="5.5" style="10" bestFit="1" customWidth="1"/>
    <col min="13052" max="13053" width="3.625" style="10"/>
    <col min="13054" max="13054" width="5.5" style="10" bestFit="1" customWidth="1"/>
    <col min="13055" max="13056" width="3.625" style="10"/>
    <col min="13057" max="13057" width="4.25" style="10" bestFit="1" customWidth="1"/>
    <col min="13058" max="13059" width="3.625" style="10"/>
    <col min="13060" max="13060" width="4.25" style="10" bestFit="1" customWidth="1"/>
    <col min="13061" max="13062" width="3.625" style="10"/>
    <col min="13063" max="13063" width="5.5" style="10" bestFit="1" customWidth="1"/>
    <col min="13064" max="13065" width="3.625" style="10"/>
    <col min="13066" max="13066" width="4.25" style="10" bestFit="1" customWidth="1"/>
    <col min="13067" max="13296" width="3.625" style="10"/>
    <col min="13297" max="13305" width="3.625" style="10" customWidth="1"/>
    <col min="13306" max="13306" width="4.25" style="10" customWidth="1"/>
    <col min="13307" max="13307" width="5.5" style="10" bestFit="1" customWidth="1"/>
    <col min="13308" max="13309" width="3.625" style="10"/>
    <col min="13310" max="13310" width="5.5" style="10" bestFit="1" customWidth="1"/>
    <col min="13311" max="13312" width="3.625" style="10"/>
    <col min="13313" max="13313" width="4.25" style="10" bestFit="1" customWidth="1"/>
    <col min="13314" max="13315" width="3.625" style="10"/>
    <col min="13316" max="13316" width="4.25" style="10" bestFit="1" customWidth="1"/>
    <col min="13317" max="13318" width="3.625" style="10"/>
    <col min="13319" max="13319" width="5.5" style="10" bestFit="1" customWidth="1"/>
    <col min="13320" max="13321" width="3.625" style="10"/>
    <col min="13322" max="13322" width="4.25" style="10" bestFit="1" customWidth="1"/>
    <col min="13323" max="13552" width="3.625" style="10"/>
    <col min="13553" max="13561" width="3.625" style="10" customWidth="1"/>
    <col min="13562" max="13562" width="4.25" style="10" customWidth="1"/>
    <col min="13563" max="13563" width="5.5" style="10" bestFit="1" customWidth="1"/>
    <col min="13564" max="13565" width="3.625" style="10"/>
    <col min="13566" max="13566" width="5.5" style="10" bestFit="1" customWidth="1"/>
    <col min="13567" max="13568" width="3.625" style="10"/>
    <col min="13569" max="13569" width="4.25" style="10" bestFit="1" customWidth="1"/>
    <col min="13570" max="13571" width="3.625" style="10"/>
    <col min="13572" max="13572" width="4.25" style="10" bestFit="1" customWidth="1"/>
    <col min="13573" max="13574" width="3.625" style="10"/>
    <col min="13575" max="13575" width="5.5" style="10" bestFit="1" customWidth="1"/>
    <col min="13576" max="13577" width="3.625" style="10"/>
    <col min="13578" max="13578" width="4.25" style="10" bestFit="1" customWidth="1"/>
    <col min="13579" max="13808" width="3.625" style="10"/>
    <col min="13809" max="13817" width="3.625" style="10" customWidth="1"/>
    <col min="13818" max="13818" width="4.25" style="10" customWidth="1"/>
    <col min="13819" max="13819" width="5.5" style="10" bestFit="1" customWidth="1"/>
    <col min="13820" max="13821" width="3.625" style="10"/>
    <col min="13822" max="13822" width="5.5" style="10" bestFit="1" customWidth="1"/>
    <col min="13823" max="13824" width="3.625" style="10"/>
    <col min="13825" max="13825" width="4.25" style="10" bestFit="1" customWidth="1"/>
    <col min="13826" max="13827" width="3.625" style="10"/>
    <col min="13828" max="13828" width="4.25" style="10" bestFit="1" customWidth="1"/>
    <col min="13829" max="13830" width="3.625" style="10"/>
    <col min="13831" max="13831" width="5.5" style="10" bestFit="1" customWidth="1"/>
    <col min="13832" max="13833" width="3.625" style="10"/>
    <col min="13834" max="13834" width="4.25" style="10" bestFit="1" customWidth="1"/>
    <col min="13835" max="14064" width="3.625" style="10"/>
    <col min="14065" max="14073" width="3.625" style="10" customWidth="1"/>
    <col min="14074" max="14074" width="4.25" style="10" customWidth="1"/>
    <col min="14075" max="14075" width="5.5" style="10" bestFit="1" customWidth="1"/>
    <col min="14076" max="14077" width="3.625" style="10"/>
    <col min="14078" max="14078" width="5.5" style="10" bestFit="1" customWidth="1"/>
    <col min="14079" max="14080" width="3.625" style="10"/>
    <col min="14081" max="14081" width="4.25" style="10" bestFit="1" customWidth="1"/>
    <col min="14082" max="14083" width="3.625" style="10"/>
    <col min="14084" max="14084" width="4.25" style="10" bestFit="1" customWidth="1"/>
    <col min="14085" max="14086" width="3.625" style="10"/>
    <col min="14087" max="14087" width="5.5" style="10" bestFit="1" customWidth="1"/>
    <col min="14088" max="14089" width="3.625" style="10"/>
    <col min="14090" max="14090" width="4.25" style="10" bestFit="1" customWidth="1"/>
    <col min="14091" max="14320" width="3.625" style="10"/>
    <col min="14321" max="14329" width="3.625" style="10" customWidth="1"/>
    <col min="14330" max="14330" width="4.25" style="10" customWidth="1"/>
    <col min="14331" max="14331" width="5.5" style="10" bestFit="1" customWidth="1"/>
    <col min="14332" max="14333" width="3.625" style="10"/>
    <col min="14334" max="14334" width="5.5" style="10" bestFit="1" customWidth="1"/>
    <col min="14335" max="14336" width="3.625" style="10"/>
    <col min="14337" max="14337" width="4.25" style="10" bestFit="1" customWidth="1"/>
    <col min="14338" max="14339" width="3.625" style="10"/>
    <col min="14340" max="14340" width="4.25" style="10" bestFit="1" customWidth="1"/>
    <col min="14341" max="14342" width="3.625" style="10"/>
    <col min="14343" max="14343" width="5.5" style="10" bestFit="1" customWidth="1"/>
    <col min="14344" max="14345" width="3.625" style="10"/>
    <col min="14346" max="14346" width="4.25" style="10" bestFit="1" customWidth="1"/>
    <col min="14347" max="14576" width="3.625" style="10"/>
    <col min="14577" max="14585" width="3.625" style="10" customWidth="1"/>
    <col min="14586" max="14586" width="4.25" style="10" customWidth="1"/>
    <col min="14587" max="14587" width="5.5" style="10" bestFit="1" customWidth="1"/>
    <col min="14588" max="14589" width="3.625" style="10"/>
    <col min="14590" max="14590" width="5.5" style="10" bestFit="1" customWidth="1"/>
    <col min="14591" max="14592" width="3.625" style="10"/>
    <col min="14593" max="14593" width="4.25" style="10" bestFit="1" customWidth="1"/>
    <col min="14594" max="14595" width="3.625" style="10"/>
    <col min="14596" max="14596" width="4.25" style="10" bestFit="1" customWidth="1"/>
    <col min="14597" max="14598" width="3.625" style="10"/>
    <col min="14599" max="14599" width="5.5" style="10" bestFit="1" customWidth="1"/>
    <col min="14600" max="14601" width="3.625" style="10"/>
    <col min="14602" max="14602" width="4.25" style="10" bestFit="1" customWidth="1"/>
    <col min="14603" max="14832" width="3.625" style="10"/>
    <col min="14833" max="14841" width="3.625" style="10" customWidth="1"/>
    <col min="14842" max="14842" width="4.25" style="10" customWidth="1"/>
    <col min="14843" max="14843" width="5.5" style="10" bestFit="1" customWidth="1"/>
    <col min="14844" max="14845" width="3.625" style="10"/>
    <col min="14846" max="14846" width="5.5" style="10" bestFit="1" customWidth="1"/>
    <col min="14847" max="14848" width="3.625" style="10"/>
    <col min="14849" max="14849" width="4.25" style="10" bestFit="1" customWidth="1"/>
    <col min="14850" max="14851" width="3.625" style="10"/>
    <col min="14852" max="14852" width="4.25" style="10" bestFit="1" customWidth="1"/>
    <col min="14853" max="14854" width="3.625" style="10"/>
    <col min="14855" max="14855" width="5.5" style="10" bestFit="1" customWidth="1"/>
    <col min="14856" max="14857" width="3.625" style="10"/>
    <col min="14858" max="14858" width="4.25" style="10" bestFit="1" customWidth="1"/>
    <col min="14859" max="15088" width="3.625" style="10"/>
    <col min="15089" max="15097" width="3.625" style="10" customWidth="1"/>
    <col min="15098" max="15098" width="4.25" style="10" customWidth="1"/>
    <col min="15099" max="15099" width="5.5" style="10" bestFit="1" customWidth="1"/>
    <col min="15100" max="15101" width="3.625" style="10"/>
    <col min="15102" max="15102" width="5.5" style="10" bestFit="1" customWidth="1"/>
    <col min="15103" max="15104" width="3.625" style="10"/>
    <col min="15105" max="15105" width="4.25" style="10" bestFit="1" customWidth="1"/>
    <col min="15106" max="15107" width="3.625" style="10"/>
    <col min="15108" max="15108" width="4.25" style="10" bestFit="1" customWidth="1"/>
    <col min="15109" max="15110" width="3.625" style="10"/>
    <col min="15111" max="15111" width="5.5" style="10" bestFit="1" customWidth="1"/>
    <col min="15112" max="15113" width="3.625" style="10"/>
    <col min="15114" max="15114" width="4.25" style="10" bestFit="1" customWidth="1"/>
    <col min="15115" max="15344" width="3.625" style="10"/>
    <col min="15345" max="15353" width="3.625" style="10" customWidth="1"/>
    <col min="15354" max="15354" width="4.25" style="10" customWidth="1"/>
    <col min="15355" max="15355" width="5.5" style="10" bestFit="1" customWidth="1"/>
    <col min="15356" max="15357" width="3.625" style="10"/>
    <col min="15358" max="15358" width="5.5" style="10" bestFit="1" customWidth="1"/>
    <col min="15359" max="15360" width="3.625" style="10"/>
    <col min="15361" max="15361" width="4.25" style="10" bestFit="1" customWidth="1"/>
    <col min="15362" max="15363" width="3.625" style="10"/>
    <col min="15364" max="15364" width="4.25" style="10" bestFit="1" customWidth="1"/>
    <col min="15365" max="15366" width="3.625" style="10"/>
    <col min="15367" max="15367" width="5.5" style="10" bestFit="1" customWidth="1"/>
    <col min="15368" max="15369" width="3.625" style="10"/>
    <col min="15370" max="15370" width="4.25" style="10" bestFit="1" customWidth="1"/>
    <col min="15371" max="15600" width="3.625" style="10"/>
    <col min="15601" max="15609" width="3.625" style="10" customWidth="1"/>
    <col min="15610" max="15610" width="4.25" style="10" customWidth="1"/>
    <col min="15611" max="15611" width="5.5" style="10" bestFit="1" customWidth="1"/>
    <col min="15612" max="15613" width="3.625" style="10"/>
    <col min="15614" max="15614" width="5.5" style="10" bestFit="1" customWidth="1"/>
    <col min="15615" max="15616" width="3.625" style="10"/>
    <col min="15617" max="15617" width="4.25" style="10" bestFit="1" customWidth="1"/>
    <col min="15618" max="15619" width="3.625" style="10"/>
    <col min="15620" max="15620" width="4.25" style="10" bestFit="1" customWidth="1"/>
    <col min="15621" max="15622" width="3.625" style="10"/>
    <col min="15623" max="15623" width="5.5" style="10" bestFit="1" customWidth="1"/>
    <col min="15624" max="15625" width="3.625" style="10"/>
    <col min="15626" max="15626" width="4.25" style="10" bestFit="1" customWidth="1"/>
    <col min="15627" max="15856" width="3.625" style="10"/>
    <col min="15857" max="15865" width="3.625" style="10" customWidth="1"/>
    <col min="15866" max="15866" width="4.25" style="10" customWidth="1"/>
    <col min="15867" max="15867" width="5.5" style="10" bestFit="1" customWidth="1"/>
    <col min="15868" max="15869" width="3.625" style="10"/>
    <col min="15870" max="15870" width="5.5" style="10" bestFit="1" customWidth="1"/>
    <col min="15871" max="15872" width="3.625" style="10"/>
    <col min="15873" max="15873" width="4.25" style="10" bestFit="1" customWidth="1"/>
    <col min="15874" max="15875" width="3.625" style="10"/>
    <col min="15876" max="15876" width="4.25" style="10" bestFit="1" customWidth="1"/>
    <col min="15877" max="15878" width="3.625" style="10"/>
    <col min="15879" max="15879" width="5.5" style="10" bestFit="1" customWidth="1"/>
    <col min="15880" max="15881" width="3.625" style="10"/>
    <col min="15882" max="15882" width="4.25" style="10" bestFit="1" customWidth="1"/>
    <col min="15883" max="16112" width="3.625" style="10"/>
    <col min="16113" max="16121" width="3.625" style="10" customWidth="1"/>
    <col min="16122" max="16122" width="4.25" style="10" customWidth="1"/>
    <col min="16123" max="16123" width="5.5" style="10" bestFit="1" customWidth="1"/>
    <col min="16124" max="16125" width="3.625" style="10"/>
    <col min="16126" max="16126" width="5.5" style="10" bestFit="1" customWidth="1"/>
    <col min="16127" max="16128" width="3.625" style="10"/>
    <col min="16129" max="16129" width="4.25" style="10" bestFit="1" customWidth="1"/>
    <col min="16130" max="16131" width="3.625" style="10"/>
    <col min="16132" max="16132" width="4.25" style="10" bestFit="1" customWidth="1"/>
    <col min="16133" max="16134" width="3.625" style="10"/>
    <col min="16135" max="16135" width="5.5" style="10" bestFit="1" customWidth="1"/>
    <col min="16136" max="16137" width="3.625" style="10"/>
    <col min="16138" max="16138" width="4.25" style="10" bestFit="1" customWidth="1"/>
    <col min="16139" max="16384" width="3.625" style="10"/>
  </cols>
  <sheetData>
    <row r="1" spans="1:15" ht="24.75" customHeight="1">
      <c r="A1" s="441" t="s">
        <v>332</v>
      </c>
      <c r="B1" s="441"/>
      <c r="C1" s="441"/>
      <c r="D1" s="441"/>
      <c r="E1" s="441"/>
      <c r="F1" s="441"/>
      <c r="G1" s="441"/>
      <c r="H1" s="441"/>
      <c r="I1" s="441"/>
      <c r="J1" s="441"/>
      <c r="K1" s="441"/>
      <c r="L1" s="441"/>
      <c r="M1" s="441"/>
      <c r="N1" s="441"/>
      <c r="O1" s="441"/>
    </row>
    <row r="2" spans="1:15" ht="16.5" customHeight="1">
      <c r="A2" s="19"/>
      <c r="B2" s="19"/>
      <c r="C2" s="19"/>
      <c r="D2" s="19"/>
      <c r="E2" s="19"/>
      <c r="F2" s="19"/>
      <c r="G2" s="19"/>
      <c r="H2" s="19"/>
      <c r="I2" s="19"/>
      <c r="J2" s="19"/>
      <c r="K2" s="19"/>
      <c r="L2" s="19"/>
      <c r="M2" s="19"/>
      <c r="N2" s="19"/>
      <c r="O2" s="19"/>
    </row>
    <row r="3" spans="1:15" ht="21.95" customHeight="1" thickBot="1">
      <c r="M3" s="495" t="s">
        <v>784</v>
      </c>
      <c r="N3" s="495"/>
      <c r="O3" s="495"/>
    </row>
    <row r="4" spans="1:15" ht="26.1" customHeight="1">
      <c r="B4" s="338" t="s">
        <v>270</v>
      </c>
      <c r="C4" s="338"/>
      <c r="D4" s="338"/>
      <c r="E4" s="338"/>
      <c r="F4" s="338"/>
      <c r="G4" s="493"/>
      <c r="H4" s="237" t="s">
        <v>24</v>
      </c>
      <c r="I4" s="237" t="s">
        <v>333</v>
      </c>
      <c r="J4" s="237" t="s">
        <v>334</v>
      </c>
      <c r="K4" s="237" t="s">
        <v>335</v>
      </c>
      <c r="L4" s="237" t="s">
        <v>336</v>
      </c>
      <c r="M4" s="237" t="s">
        <v>337</v>
      </c>
      <c r="N4" s="237" t="s">
        <v>338</v>
      </c>
      <c r="O4" s="237" t="s">
        <v>339</v>
      </c>
    </row>
    <row r="5" spans="1:15" ht="28.5" customHeight="1">
      <c r="B5" s="461" t="s">
        <v>340</v>
      </c>
      <c r="C5" s="461"/>
      <c r="D5" s="461"/>
      <c r="E5" s="461"/>
      <c r="F5" s="461"/>
      <c r="G5" s="461"/>
      <c r="H5" s="239">
        <f>SUM(I5:O5,H30:O30)</f>
        <v>27946</v>
      </c>
      <c r="I5" s="240">
        <f t="shared" ref="I5:O5" si="0">SUM(I6,I8:I26)</f>
        <v>366</v>
      </c>
      <c r="J5" s="240">
        <f t="shared" si="0"/>
        <v>1474</v>
      </c>
      <c r="K5" s="240">
        <f t="shared" si="0"/>
        <v>1640</v>
      </c>
      <c r="L5" s="240">
        <f t="shared" si="0"/>
        <v>1794</v>
      </c>
      <c r="M5" s="240">
        <f t="shared" si="0"/>
        <v>2062</v>
      </c>
      <c r="N5" s="240">
        <f t="shared" si="0"/>
        <v>2477</v>
      </c>
      <c r="O5" s="240">
        <f t="shared" si="0"/>
        <v>3019</v>
      </c>
    </row>
    <row r="6" spans="1:15" ht="27.95" customHeight="1">
      <c r="B6" s="5" t="s">
        <v>341</v>
      </c>
      <c r="C6" s="511" t="s">
        <v>273</v>
      </c>
      <c r="D6" s="505"/>
      <c r="E6" s="505"/>
      <c r="F6" s="505"/>
      <c r="G6" s="505"/>
      <c r="H6" s="230">
        <v>2563</v>
      </c>
      <c r="I6" s="232">
        <v>7</v>
      </c>
      <c r="J6" s="232">
        <v>62</v>
      </c>
      <c r="K6" s="232">
        <v>103</v>
      </c>
      <c r="L6" s="232">
        <v>153</v>
      </c>
      <c r="M6" s="232">
        <v>152</v>
      </c>
      <c r="N6" s="232">
        <v>171</v>
      </c>
      <c r="O6" s="232">
        <v>192</v>
      </c>
    </row>
    <row r="7" spans="1:15" ht="27.95" customHeight="1">
      <c r="B7" s="5"/>
      <c r="C7" s="511" t="s">
        <v>274</v>
      </c>
      <c r="D7" s="511"/>
      <c r="E7" s="511"/>
      <c r="F7" s="22"/>
      <c r="G7" s="22"/>
      <c r="H7" s="230">
        <v>2560</v>
      </c>
      <c r="I7" s="232">
        <v>7</v>
      </c>
      <c r="J7" s="232">
        <v>62</v>
      </c>
      <c r="K7" s="232">
        <v>103</v>
      </c>
      <c r="L7" s="232">
        <v>153</v>
      </c>
      <c r="M7" s="232">
        <v>152</v>
      </c>
      <c r="N7" s="232">
        <v>171</v>
      </c>
      <c r="O7" s="232">
        <v>192</v>
      </c>
    </row>
    <row r="8" spans="1:15" ht="27.95" customHeight="1">
      <c r="B8" s="10" t="s">
        <v>342</v>
      </c>
      <c r="C8" s="505" t="s">
        <v>276</v>
      </c>
      <c r="D8" s="505"/>
      <c r="E8" s="505"/>
      <c r="F8" s="505"/>
      <c r="G8" s="505"/>
      <c r="H8" s="230">
        <v>386</v>
      </c>
      <c r="I8" s="232">
        <v>5</v>
      </c>
      <c r="J8" s="232">
        <v>40</v>
      </c>
      <c r="K8" s="232">
        <v>7</v>
      </c>
      <c r="L8" s="232">
        <v>9</v>
      </c>
      <c r="M8" s="232">
        <v>38</v>
      </c>
      <c r="N8" s="232">
        <v>26</v>
      </c>
      <c r="O8" s="232">
        <v>24</v>
      </c>
    </row>
    <row r="9" spans="1:15" ht="27.95" customHeight="1">
      <c r="B9" s="10" t="s">
        <v>343</v>
      </c>
      <c r="C9" s="515" t="s">
        <v>344</v>
      </c>
      <c r="D9" s="519"/>
      <c r="E9" s="519"/>
      <c r="F9" s="519"/>
      <c r="G9" s="520"/>
      <c r="H9" s="230">
        <v>2</v>
      </c>
      <c r="I9" s="233" t="s">
        <v>135</v>
      </c>
      <c r="J9" s="233" t="s">
        <v>135</v>
      </c>
      <c r="K9" s="233" t="s">
        <v>135</v>
      </c>
      <c r="L9" s="233" t="s">
        <v>135</v>
      </c>
      <c r="M9" s="233" t="s">
        <v>135</v>
      </c>
      <c r="N9" s="233">
        <v>1</v>
      </c>
      <c r="O9" s="233" t="s">
        <v>135</v>
      </c>
    </row>
    <row r="10" spans="1:15" ht="27.95" customHeight="1">
      <c r="B10" s="10" t="s">
        <v>279</v>
      </c>
      <c r="C10" s="505" t="s">
        <v>280</v>
      </c>
      <c r="D10" s="505"/>
      <c r="E10" s="505"/>
      <c r="F10" s="505"/>
      <c r="G10" s="505"/>
      <c r="H10" s="230">
        <v>1867</v>
      </c>
      <c r="I10" s="232">
        <v>13</v>
      </c>
      <c r="J10" s="232">
        <v>47</v>
      </c>
      <c r="K10" s="106">
        <v>80</v>
      </c>
      <c r="L10" s="232">
        <v>89</v>
      </c>
      <c r="M10" s="232">
        <v>117</v>
      </c>
      <c r="N10" s="232">
        <v>165</v>
      </c>
      <c r="O10" s="232">
        <v>205</v>
      </c>
    </row>
    <row r="11" spans="1:15" ht="27.95" customHeight="1">
      <c r="B11" s="10" t="s">
        <v>345</v>
      </c>
      <c r="C11" s="505" t="s">
        <v>282</v>
      </c>
      <c r="D11" s="505"/>
      <c r="E11" s="505"/>
      <c r="F11" s="505"/>
      <c r="G11" s="505"/>
      <c r="H11" s="230">
        <v>6061</v>
      </c>
      <c r="I11" s="232">
        <v>103</v>
      </c>
      <c r="J11" s="232">
        <v>515</v>
      </c>
      <c r="K11" s="232">
        <v>506</v>
      </c>
      <c r="L11" s="232">
        <v>532</v>
      </c>
      <c r="M11" s="232">
        <v>545</v>
      </c>
      <c r="N11" s="232">
        <v>583</v>
      </c>
      <c r="O11" s="232">
        <v>770</v>
      </c>
    </row>
    <row r="12" spans="1:15" ht="27.95" customHeight="1">
      <c r="B12" s="10" t="s">
        <v>346</v>
      </c>
      <c r="C12" s="522" t="s">
        <v>347</v>
      </c>
      <c r="D12" s="509"/>
      <c r="E12" s="509"/>
      <c r="F12" s="509"/>
      <c r="G12" s="509"/>
      <c r="H12" s="230">
        <v>160</v>
      </c>
      <c r="I12" s="232">
        <v>1</v>
      </c>
      <c r="J12" s="232">
        <v>6</v>
      </c>
      <c r="K12" s="232">
        <v>13</v>
      </c>
      <c r="L12" s="232">
        <v>13</v>
      </c>
      <c r="M12" s="232">
        <v>8</v>
      </c>
      <c r="N12" s="232">
        <v>15</v>
      </c>
      <c r="O12" s="232">
        <v>26</v>
      </c>
    </row>
    <row r="13" spans="1:15" ht="27.95" customHeight="1">
      <c r="B13" s="10" t="s">
        <v>320</v>
      </c>
      <c r="C13" s="505" t="s">
        <v>286</v>
      </c>
      <c r="D13" s="505"/>
      <c r="E13" s="505"/>
      <c r="F13" s="505"/>
      <c r="G13" s="505"/>
      <c r="H13" s="230">
        <v>131</v>
      </c>
      <c r="I13" s="232" t="s">
        <v>135</v>
      </c>
      <c r="J13" s="232">
        <v>6</v>
      </c>
      <c r="K13" s="232">
        <v>13</v>
      </c>
      <c r="L13" s="232">
        <v>10</v>
      </c>
      <c r="M13" s="232">
        <v>13</v>
      </c>
      <c r="N13" s="232">
        <v>16</v>
      </c>
      <c r="O13" s="232">
        <v>13</v>
      </c>
    </row>
    <row r="14" spans="1:15" ht="27.95" customHeight="1">
      <c r="B14" s="10" t="s">
        <v>348</v>
      </c>
      <c r="C14" s="511" t="s">
        <v>349</v>
      </c>
      <c r="D14" s="505"/>
      <c r="E14" s="505"/>
      <c r="F14" s="505"/>
      <c r="G14" s="505"/>
      <c r="H14" s="230">
        <v>1536</v>
      </c>
      <c r="I14" s="232">
        <v>8</v>
      </c>
      <c r="J14" s="232">
        <v>36</v>
      </c>
      <c r="K14" s="232">
        <v>60</v>
      </c>
      <c r="L14" s="232">
        <v>81</v>
      </c>
      <c r="M14" s="232">
        <v>93</v>
      </c>
      <c r="N14" s="232">
        <v>154</v>
      </c>
      <c r="O14" s="232">
        <v>191</v>
      </c>
    </row>
    <row r="15" spans="1:15" ht="27.95" customHeight="1">
      <c r="B15" s="10" t="s">
        <v>350</v>
      </c>
      <c r="C15" s="525" t="s">
        <v>351</v>
      </c>
      <c r="D15" s="511"/>
      <c r="E15" s="511"/>
      <c r="F15" s="511"/>
      <c r="G15" s="511"/>
      <c r="H15" s="230">
        <v>4422</v>
      </c>
      <c r="I15" s="232">
        <v>81</v>
      </c>
      <c r="J15" s="232">
        <v>227</v>
      </c>
      <c r="K15" s="232">
        <v>231</v>
      </c>
      <c r="L15" s="232">
        <v>214</v>
      </c>
      <c r="M15" s="232">
        <v>325</v>
      </c>
      <c r="N15" s="232">
        <v>357</v>
      </c>
      <c r="O15" s="232">
        <v>446</v>
      </c>
    </row>
    <row r="16" spans="1:15" ht="27.95" customHeight="1">
      <c r="B16" s="10" t="s">
        <v>352</v>
      </c>
      <c r="C16" s="511" t="s">
        <v>292</v>
      </c>
      <c r="D16" s="505"/>
      <c r="E16" s="505"/>
      <c r="F16" s="505"/>
      <c r="G16" s="505"/>
      <c r="H16" s="230">
        <v>672</v>
      </c>
      <c r="I16" s="232">
        <v>10</v>
      </c>
      <c r="J16" s="232">
        <v>29</v>
      </c>
      <c r="K16" s="232">
        <v>45</v>
      </c>
      <c r="L16" s="232">
        <v>28</v>
      </c>
      <c r="M16" s="232">
        <v>53</v>
      </c>
      <c r="N16" s="232">
        <v>55</v>
      </c>
      <c r="O16" s="232">
        <v>91</v>
      </c>
    </row>
    <row r="17" spans="2:15" ht="27.95" customHeight="1">
      <c r="B17" s="10" t="s">
        <v>353</v>
      </c>
      <c r="C17" s="515" t="s">
        <v>294</v>
      </c>
      <c r="D17" s="519"/>
      <c r="E17" s="519"/>
      <c r="F17" s="519"/>
      <c r="G17" s="520"/>
      <c r="H17" s="230">
        <v>223</v>
      </c>
      <c r="I17" s="232">
        <v>4</v>
      </c>
      <c r="J17" s="232">
        <v>6</v>
      </c>
      <c r="K17" s="232">
        <v>9</v>
      </c>
      <c r="L17" s="232">
        <v>7</v>
      </c>
      <c r="M17" s="232">
        <v>8</v>
      </c>
      <c r="N17" s="232">
        <v>14</v>
      </c>
      <c r="O17" s="232">
        <v>18</v>
      </c>
    </row>
    <row r="18" spans="2:15" ht="27.95" customHeight="1">
      <c r="B18" s="10" t="s">
        <v>354</v>
      </c>
      <c r="C18" s="515" t="s">
        <v>355</v>
      </c>
      <c r="D18" s="515"/>
      <c r="E18" s="515"/>
      <c r="F18" s="515"/>
      <c r="G18" s="521"/>
      <c r="H18" s="230">
        <v>416</v>
      </c>
      <c r="I18" s="232">
        <v>3</v>
      </c>
      <c r="J18" s="232">
        <v>12</v>
      </c>
      <c r="K18" s="232">
        <v>31</v>
      </c>
      <c r="L18" s="232">
        <v>27</v>
      </c>
      <c r="M18" s="234">
        <v>19</v>
      </c>
      <c r="N18" s="232">
        <v>29</v>
      </c>
      <c r="O18" s="232">
        <v>40</v>
      </c>
    </row>
    <row r="19" spans="2:15" ht="27.95" customHeight="1">
      <c r="B19" s="5" t="s">
        <v>356</v>
      </c>
      <c r="C19" s="515" t="s">
        <v>298</v>
      </c>
      <c r="D19" s="519"/>
      <c r="E19" s="519"/>
      <c r="F19" s="519"/>
      <c r="G19" s="520"/>
      <c r="H19" s="230">
        <v>1551</v>
      </c>
      <c r="I19" s="232">
        <v>58</v>
      </c>
      <c r="J19" s="232">
        <v>115</v>
      </c>
      <c r="K19" s="232">
        <v>51</v>
      </c>
      <c r="L19" s="232">
        <v>61</v>
      </c>
      <c r="M19" s="232">
        <v>98</v>
      </c>
      <c r="N19" s="232">
        <v>107</v>
      </c>
      <c r="O19" s="232">
        <v>129</v>
      </c>
    </row>
    <row r="20" spans="2:15" ht="27.95" customHeight="1">
      <c r="B20" s="5" t="s">
        <v>357</v>
      </c>
      <c r="C20" s="515" t="s">
        <v>300</v>
      </c>
      <c r="D20" s="519"/>
      <c r="E20" s="519"/>
      <c r="F20" s="519"/>
      <c r="G20" s="520"/>
      <c r="H20" s="230">
        <v>907</v>
      </c>
      <c r="I20" s="232">
        <v>9</v>
      </c>
      <c r="J20" s="232">
        <v>38</v>
      </c>
      <c r="K20" s="232">
        <v>47</v>
      </c>
      <c r="L20" s="232">
        <v>45</v>
      </c>
      <c r="M20" s="232">
        <v>48</v>
      </c>
      <c r="N20" s="232">
        <v>82</v>
      </c>
      <c r="O20" s="232">
        <v>89</v>
      </c>
    </row>
    <row r="21" spans="2:15" ht="27.95" customHeight="1">
      <c r="B21" s="5" t="s">
        <v>326</v>
      </c>
      <c r="C21" s="505" t="s">
        <v>358</v>
      </c>
      <c r="D21" s="505"/>
      <c r="E21" s="505"/>
      <c r="F21" s="505"/>
      <c r="G21" s="505"/>
      <c r="H21" s="230">
        <v>949</v>
      </c>
      <c r="I21" s="232">
        <v>5</v>
      </c>
      <c r="J21" s="232">
        <v>50</v>
      </c>
      <c r="K21" s="232">
        <v>78</v>
      </c>
      <c r="L21" s="232">
        <v>82</v>
      </c>
      <c r="M21" s="232">
        <v>60</v>
      </c>
      <c r="N21" s="232">
        <v>78</v>
      </c>
      <c r="O21" s="232">
        <v>100</v>
      </c>
    </row>
    <row r="22" spans="2:15" ht="27.95" customHeight="1">
      <c r="B22" s="10" t="s">
        <v>359</v>
      </c>
      <c r="C22" s="511" t="s">
        <v>304</v>
      </c>
      <c r="D22" s="505"/>
      <c r="E22" s="505"/>
      <c r="F22" s="505"/>
      <c r="G22" s="524"/>
      <c r="H22" s="230">
        <v>2981</v>
      </c>
      <c r="I22" s="232">
        <v>18</v>
      </c>
      <c r="J22" s="232">
        <v>133</v>
      </c>
      <c r="K22" s="232">
        <v>177</v>
      </c>
      <c r="L22" s="232">
        <v>207</v>
      </c>
      <c r="M22" s="232">
        <v>256</v>
      </c>
      <c r="N22" s="232">
        <v>319</v>
      </c>
      <c r="O22" s="232">
        <v>350</v>
      </c>
    </row>
    <row r="23" spans="2:15" ht="27.95" customHeight="1">
      <c r="B23" s="10" t="s">
        <v>360</v>
      </c>
      <c r="C23" s="505" t="s">
        <v>306</v>
      </c>
      <c r="D23" s="505"/>
      <c r="E23" s="505"/>
      <c r="F23" s="505"/>
      <c r="G23" s="505"/>
      <c r="H23" s="230">
        <v>365</v>
      </c>
      <c r="I23" s="232">
        <v>12</v>
      </c>
      <c r="J23" s="232">
        <v>31</v>
      </c>
      <c r="K23" s="232">
        <v>25</v>
      </c>
      <c r="L23" s="232">
        <v>40</v>
      </c>
      <c r="M23" s="232">
        <v>33</v>
      </c>
      <c r="N23" s="232">
        <v>27</v>
      </c>
      <c r="O23" s="232">
        <v>44</v>
      </c>
    </row>
    <row r="24" spans="2:15" ht="27.95" customHeight="1">
      <c r="B24" s="10" t="s">
        <v>361</v>
      </c>
      <c r="C24" s="505" t="s">
        <v>362</v>
      </c>
      <c r="D24" s="505"/>
      <c r="E24" s="505"/>
      <c r="F24" s="505"/>
      <c r="G24" s="505"/>
      <c r="H24" s="230">
        <v>1289</v>
      </c>
      <c r="I24" s="232">
        <v>9</v>
      </c>
      <c r="J24" s="232">
        <v>32</v>
      </c>
      <c r="K24" s="232">
        <v>41</v>
      </c>
      <c r="L24" s="232">
        <v>55</v>
      </c>
      <c r="M24" s="232">
        <v>74</v>
      </c>
      <c r="N24" s="232">
        <v>125</v>
      </c>
      <c r="O24" s="232">
        <v>126</v>
      </c>
    </row>
    <row r="25" spans="2:15" ht="27.95" customHeight="1">
      <c r="B25" s="10" t="s">
        <v>309</v>
      </c>
      <c r="C25" s="505" t="s">
        <v>363</v>
      </c>
      <c r="D25" s="505"/>
      <c r="E25" s="505"/>
      <c r="F25" s="505"/>
      <c r="G25" s="505"/>
      <c r="H25" s="230">
        <v>704</v>
      </c>
      <c r="I25" s="232">
        <v>6</v>
      </c>
      <c r="J25" s="232">
        <v>41</v>
      </c>
      <c r="K25" s="232">
        <v>58</v>
      </c>
      <c r="L25" s="232">
        <v>66</v>
      </c>
      <c r="M25" s="232">
        <v>62</v>
      </c>
      <c r="N25" s="232">
        <v>76</v>
      </c>
      <c r="O25" s="232">
        <v>90</v>
      </c>
    </row>
    <row r="26" spans="2:15" ht="27.95" customHeight="1">
      <c r="B26" s="87" t="s">
        <v>364</v>
      </c>
      <c r="C26" s="508" t="s">
        <v>312</v>
      </c>
      <c r="D26" s="508"/>
      <c r="E26" s="508"/>
      <c r="F26" s="508"/>
      <c r="G26" s="508"/>
      <c r="H26" s="238">
        <v>761</v>
      </c>
      <c r="I26" s="231">
        <v>14</v>
      </c>
      <c r="J26" s="231">
        <v>48</v>
      </c>
      <c r="K26" s="231">
        <v>65</v>
      </c>
      <c r="L26" s="231">
        <v>75</v>
      </c>
      <c r="M26" s="231">
        <v>60</v>
      </c>
      <c r="N26" s="231">
        <v>77</v>
      </c>
      <c r="O26" s="231">
        <v>75</v>
      </c>
    </row>
    <row r="27" spans="2:15" ht="24.95" customHeight="1">
      <c r="B27" s="5"/>
      <c r="C27" s="22"/>
      <c r="D27" s="22"/>
      <c r="E27" s="22"/>
      <c r="F27" s="22"/>
      <c r="G27" s="22"/>
      <c r="H27" s="89"/>
      <c r="I27" s="89"/>
      <c r="J27" s="89"/>
      <c r="K27" s="89"/>
      <c r="L27" s="89"/>
      <c r="M27" s="89"/>
      <c r="N27" s="89"/>
      <c r="O27" s="89"/>
    </row>
    <row r="28" spans="2:15" ht="21.95" customHeight="1" thickBot="1"/>
    <row r="29" spans="2:15" ht="26.1" customHeight="1">
      <c r="B29" s="338" t="s">
        <v>270</v>
      </c>
      <c r="C29" s="338"/>
      <c r="D29" s="338"/>
      <c r="E29" s="338"/>
      <c r="F29" s="338"/>
      <c r="G29" s="493"/>
      <c r="H29" s="237" t="s">
        <v>365</v>
      </c>
      <c r="I29" s="237" t="s">
        <v>366</v>
      </c>
      <c r="J29" s="237" t="s">
        <v>367</v>
      </c>
      <c r="K29" s="237" t="s">
        <v>368</v>
      </c>
      <c r="L29" s="237" t="s">
        <v>369</v>
      </c>
      <c r="M29" s="237" t="s">
        <v>370</v>
      </c>
      <c r="N29" s="237" t="s">
        <v>371</v>
      </c>
      <c r="O29" s="237" t="s">
        <v>372</v>
      </c>
    </row>
    <row r="30" spans="2:15" ht="28.5" customHeight="1">
      <c r="B30" s="461" t="s">
        <v>340</v>
      </c>
      <c r="C30" s="461"/>
      <c r="D30" s="461"/>
      <c r="E30" s="461"/>
      <c r="F30" s="461"/>
      <c r="G30" s="461"/>
      <c r="H30" s="235">
        <f t="shared" ref="H30:O30" si="1">SUM(H31,H33:H51)</f>
        <v>3129</v>
      </c>
      <c r="I30" s="236">
        <f t="shared" si="1"/>
        <v>3427</v>
      </c>
      <c r="J30" s="236">
        <f t="shared" si="1"/>
        <v>3127</v>
      </c>
      <c r="K30" s="236">
        <f t="shared" si="1"/>
        <v>2400</v>
      </c>
      <c r="L30" s="236">
        <f t="shared" si="1"/>
        <v>1711</v>
      </c>
      <c r="M30" s="236">
        <f t="shared" si="1"/>
        <v>776</v>
      </c>
      <c r="N30" s="236">
        <f t="shared" si="1"/>
        <v>388</v>
      </c>
      <c r="O30" s="236">
        <f t="shared" si="1"/>
        <v>156</v>
      </c>
    </row>
    <row r="31" spans="2:15" ht="27.95" customHeight="1">
      <c r="B31" s="5" t="s">
        <v>272</v>
      </c>
      <c r="C31" s="511" t="s">
        <v>273</v>
      </c>
      <c r="D31" s="505"/>
      <c r="E31" s="505"/>
      <c r="F31" s="505"/>
      <c r="G31" s="505"/>
      <c r="H31" s="246">
        <v>188</v>
      </c>
      <c r="I31" s="247">
        <v>239</v>
      </c>
      <c r="J31" s="247">
        <v>317</v>
      </c>
      <c r="K31" s="247">
        <v>371</v>
      </c>
      <c r="L31" s="247">
        <v>301</v>
      </c>
      <c r="M31" s="247">
        <v>162</v>
      </c>
      <c r="N31" s="247">
        <v>120</v>
      </c>
      <c r="O31" s="247">
        <v>25</v>
      </c>
    </row>
    <row r="32" spans="2:15" ht="27.95" customHeight="1">
      <c r="B32" s="5"/>
      <c r="C32" s="523" t="s">
        <v>274</v>
      </c>
      <c r="D32" s="523"/>
      <c r="E32" s="523"/>
      <c r="F32" s="22"/>
      <c r="G32" s="22"/>
      <c r="H32" s="246">
        <v>188</v>
      </c>
      <c r="I32" s="247">
        <v>238</v>
      </c>
      <c r="J32" s="247">
        <v>317</v>
      </c>
      <c r="K32" s="247">
        <v>370</v>
      </c>
      <c r="L32" s="247">
        <v>300</v>
      </c>
      <c r="M32" s="247">
        <v>162</v>
      </c>
      <c r="N32" s="247">
        <v>120</v>
      </c>
      <c r="O32" s="247">
        <v>25</v>
      </c>
    </row>
    <row r="33" spans="2:15" ht="27.95" customHeight="1">
      <c r="B33" s="10" t="s">
        <v>373</v>
      </c>
      <c r="C33" s="505" t="s">
        <v>276</v>
      </c>
      <c r="D33" s="505"/>
      <c r="E33" s="505"/>
      <c r="F33" s="505"/>
      <c r="G33" s="505"/>
      <c r="H33" s="246">
        <v>36</v>
      </c>
      <c r="I33" s="247">
        <v>46</v>
      </c>
      <c r="J33" s="247">
        <v>39</v>
      </c>
      <c r="K33" s="247">
        <v>44</v>
      </c>
      <c r="L33" s="247">
        <v>39</v>
      </c>
      <c r="M33" s="247">
        <v>25</v>
      </c>
      <c r="N33" s="247">
        <v>5</v>
      </c>
      <c r="O33" s="247">
        <v>3</v>
      </c>
    </row>
    <row r="34" spans="2:15" ht="27.95" customHeight="1">
      <c r="B34" s="10" t="s">
        <v>343</v>
      </c>
      <c r="C34" s="515" t="s">
        <v>344</v>
      </c>
      <c r="D34" s="519"/>
      <c r="E34" s="519"/>
      <c r="F34" s="519"/>
      <c r="G34" s="520"/>
      <c r="H34" s="246" t="s">
        <v>135</v>
      </c>
      <c r="I34" s="247" t="s">
        <v>135</v>
      </c>
      <c r="J34" s="247" t="s">
        <v>135</v>
      </c>
      <c r="K34" s="247" t="s">
        <v>135</v>
      </c>
      <c r="L34" s="247" t="s">
        <v>135</v>
      </c>
      <c r="M34" s="247">
        <v>1</v>
      </c>
      <c r="N34" s="247" t="s">
        <v>135</v>
      </c>
      <c r="O34" s="247">
        <v>0</v>
      </c>
    </row>
    <row r="35" spans="2:15" ht="27.95" customHeight="1">
      <c r="B35" s="10" t="s">
        <v>279</v>
      </c>
      <c r="C35" s="505" t="s">
        <v>280</v>
      </c>
      <c r="D35" s="505"/>
      <c r="E35" s="505"/>
      <c r="F35" s="505"/>
      <c r="G35" s="505"/>
      <c r="H35" s="246">
        <v>204</v>
      </c>
      <c r="I35" s="247">
        <v>267</v>
      </c>
      <c r="J35" s="247">
        <v>251</v>
      </c>
      <c r="K35" s="247">
        <v>235</v>
      </c>
      <c r="L35" s="247">
        <v>130</v>
      </c>
      <c r="M35" s="247">
        <v>43</v>
      </c>
      <c r="N35" s="247">
        <v>17</v>
      </c>
      <c r="O35" s="247">
        <v>4</v>
      </c>
    </row>
    <row r="36" spans="2:15" ht="27.95" customHeight="1">
      <c r="B36" s="10" t="s">
        <v>345</v>
      </c>
      <c r="C36" s="505" t="s">
        <v>282</v>
      </c>
      <c r="D36" s="505"/>
      <c r="E36" s="505"/>
      <c r="F36" s="505"/>
      <c r="G36" s="505"/>
      <c r="H36" s="246">
        <v>709</v>
      </c>
      <c r="I36" s="247">
        <v>651</v>
      </c>
      <c r="J36" s="247">
        <v>504</v>
      </c>
      <c r="K36" s="247">
        <v>325</v>
      </c>
      <c r="L36" s="247">
        <v>207</v>
      </c>
      <c r="M36" s="247">
        <v>69</v>
      </c>
      <c r="N36" s="247">
        <v>28</v>
      </c>
      <c r="O36" s="247">
        <v>14</v>
      </c>
    </row>
    <row r="37" spans="2:15" ht="27.95" customHeight="1">
      <c r="B37" s="10" t="s">
        <v>346</v>
      </c>
      <c r="C37" s="522" t="s">
        <v>347</v>
      </c>
      <c r="D37" s="509"/>
      <c r="E37" s="509"/>
      <c r="F37" s="509"/>
      <c r="G37" s="509"/>
      <c r="H37" s="246">
        <v>26</v>
      </c>
      <c r="I37" s="247">
        <v>23</v>
      </c>
      <c r="J37" s="247">
        <v>18</v>
      </c>
      <c r="K37" s="247">
        <v>11</v>
      </c>
      <c r="L37" s="247" t="s">
        <v>135</v>
      </c>
      <c r="M37" s="247" t="s">
        <v>135</v>
      </c>
      <c r="N37" s="247" t="s">
        <v>135</v>
      </c>
      <c r="O37" s="247">
        <v>0</v>
      </c>
    </row>
    <row r="38" spans="2:15" ht="27.95" customHeight="1">
      <c r="B38" s="10" t="s">
        <v>374</v>
      </c>
      <c r="C38" s="505" t="s">
        <v>286</v>
      </c>
      <c r="D38" s="505"/>
      <c r="E38" s="505"/>
      <c r="F38" s="505"/>
      <c r="G38" s="505"/>
      <c r="H38" s="246">
        <v>15</v>
      </c>
      <c r="I38" s="248">
        <v>17</v>
      </c>
      <c r="J38" s="248">
        <v>15</v>
      </c>
      <c r="K38" s="248">
        <v>4</v>
      </c>
      <c r="L38" s="248">
        <v>9</v>
      </c>
      <c r="M38" s="248" t="s">
        <v>135</v>
      </c>
      <c r="N38" s="248" t="s">
        <v>135</v>
      </c>
      <c r="O38" s="248">
        <v>0</v>
      </c>
    </row>
    <row r="39" spans="2:15" ht="27.95" customHeight="1">
      <c r="B39" s="10" t="s">
        <v>375</v>
      </c>
      <c r="C39" s="511" t="s">
        <v>349</v>
      </c>
      <c r="D39" s="505"/>
      <c r="E39" s="505"/>
      <c r="F39" s="505"/>
      <c r="G39" s="505"/>
      <c r="H39" s="246">
        <v>226</v>
      </c>
      <c r="I39" s="248">
        <v>233</v>
      </c>
      <c r="J39" s="248">
        <v>212</v>
      </c>
      <c r="K39" s="248">
        <v>131</v>
      </c>
      <c r="L39" s="248">
        <v>77</v>
      </c>
      <c r="M39" s="248">
        <v>25</v>
      </c>
      <c r="N39" s="248">
        <v>8</v>
      </c>
      <c r="O39" s="248">
        <v>1</v>
      </c>
    </row>
    <row r="40" spans="2:15" ht="27.95" customHeight="1">
      <c r="B40" s="10" t="s">
        <v>289</v>
      </c>
      <c r="C40" s="522" t="s">
        <v>351</v>
      </c>
      <c r="D40" s="509"/>
      <c r="E40" s="509"/>
      <c r="F40" s="509"/>
      <c r="G40" s="509"/>
      <c r="H40" s="246">
        <v>517</v>
      </c>
      <c r="I40" s="248">
        <v>496</v>
      </c>
      <c r="J40" s="248">
        <v>506</v>
      </c>
      <c r="K40" s="248">
        <v>387</v>
      </c>
      <c r="L40" s="248">
        <v>318</v>
      </c>
      <c r="M40" s="248">
        <v>175</v>
      </c>
      <c r="N40" s="248">
        <v>88</v>
      </c>
      <c r="O40" s="248">
        <v>54</v>
      </c>
    </row>
    <row r="41" spans="2:15" ht="27.95" customHeight="1">
      <c r="B41" s="10" t="s">
        <v>352</v>
      </c>
      <c r="C41" s="511" t="s">
        <v>376</v>
      </c>
      <c r="D41" s="505"/>
      <c r="E41" s="505"/>
      <c r="F41" s="505"/>
      <c r="G41" s="505"/>
      <c r="H41" s="246">
        <v>89</v>
      </c>
      <c r="I41" s="248">
        <v>113</v>
      </c>
      <c r="J41" s="248">
        <v>97</v>
      </c>
      <c r="K41" s="248">
        <v>30</v>
      </c>
      <c r="L41" s="248">
        <v>27</v>
      </c>
      <c r="M41" s="248" t="s">
        <v>135</v>
      </c>
      <c r="N41" s="248">
        <v>5</v>
      </c>
      <c r="O41" s="248">
        <v>0</v>
      </c>
    </row>
    <row r="42" spans="2:15" ht="27.95" customHeight="1">
      <c r="B42" s="10" t="s">
        <v>353</v>
      </c>
      <c r="C42" s="515" t="s">
        <v>294</v>
      </c>
      <c r="D42" s="519"/>
      <c r="E42" s="519"/>
      <c r="F42" s="519"/>
      <c r="G42" s="520"/>
      <c r="H42" s="246">
        <v>22</v>
      </c>
      <c r="I42" s="248">
        <v>27</v>
      </c>
      <c r="J42" s="248">
        <v>24</v>
      </c>
      <c r="K42" s="248">
        <v>24</v>
      </c>
      <c r="L42" s="248">
        <v>21</v>
      </c>
      <c r="M42" s="248">
        <v>20</v>
      </c>
      <c r="N42" s="248">
        <v>8</v>
      </c>
      <c r="O42" s="248">
        <v>11</v>
      </c>
    </row>
    <row r="43" spans="2:15" ht="27.95" customHeight="1">
      <c r="B43" s="10" t="s">
        <v>295</v>
      </c>
      <c r="C43" s="515" t="s">
        <v>355</v>
      </c>
      <c r="D43" s="515"/>
      <c r="E43" s="515"/>
      <c r="F43" s="515"/>
      <c r="G43" s="521"/>
      <c r="H43" s="246">
        <v>41</v>
      </c>
      <c r="I43" s="248">
        <v>43</v>
      </c>
      <c r="J43" s="248">
        <v>59</v>
      </c>
      <c r="K43" s="248">
        <v>53</v>
      </c>
      <c r="L43" s="248">
        <v>38</v>
      </c>
      <c r="M43" s="248">
        <v>11</v>
      </c>
      <c r="N43" s="248">
        <v>3</v>
      </c>
      <c r="O43" s="248">
        <v>7</v>
      </c>
    </row>
    <row r="44" spans="2:15" ht="27.95" customHeight="1">
      <c r="B44" s="5" t="s">
        <v>356</v>
      </c>
      <c r="C44" s="515" t="s">
        <v>298</v>
      </c>
      <c r="D44" s="519"/>
      <c r="E44" s="519"/>
      <c r="F44" s="519"/>
      <c r="G44" s="520"/>
      <c r="H44" s="246">
        <v>142</v>
      </c>
      <c r="I44" s="248">
        <v>155</v>
      </c>
      <c r="J44" s="248">
        <v>187</v>
      </c>
      <c r="K44" s="248">
        <v>179</v>
      </c>
      <c r="L44" s="248">
        <v>160</v>
      </c>
      <c r="M44" s="248">
        <v>72</v>
      </c>
      <c r="N44" s="248">
        <v>27</v>
      </c>
      <c r="O44" s="248">
        <v>10</v>
      </c>
    </row>
    <row r="45" spans="2:15" ht="27.95" customHeight="1">
      <c r="B45" s="5" t="s">
        <v>325</v>
      </c>
      <c r="C45" s="515" t="s">
        <v>300</v>
      </c>
      <c r="D45" s="519"/>
      <c r="E45" s="519"/>
      <c r="F45" s="519"/>
      <c r="G45" s="520"/>
      <c r="H45" s="246">
        <v>89</v>
      </c>
      <c r="I45" s="248">
        <v>98</v>
      </c>
      <c r="J45" s="248">
        <v>80</v>
      </c>
      <c r="K45" s="248">
        <v>108</v>
      </c>
      <c r="L45" s="248">
        <v>82</v>
      </c>
      <c r="M45" s="248">
        <v>55</v>
      </c>
      <c r="N45" s="248">
        <v>31</v>
      </c>
      <c r="O45" s="248">
        <v>6</v>
      </c>
    </row>
    <row r="46" spans="2:15" ht="27.95" customHeight="1">
      <c r="B46" s="5" t="s">
        <v>326</v>
      </c>
      <c r="C46" s="511" t="s">
        <v>302</v>
      </c>
      <c r="D46" s="505"/>
      <c r="E46" s="505"/>
      <c r="F46" s="505"/>
      <c r="G46" s="505"/>
      <c r="H46" s="246">
        <v>95</v>
      </c>
      <c r="I46" s="248">
        <v>180</v>
      </c>
      <c r="J46" s="248">
        <v>145</v>
      </c>
      <c r="K46" s="248">
        <v>43</v>
      </c>
      <c r="L46" s="248">
        <v>16</v>
      </c>
      <c r="M46" s="248">
        <v>10</v>
      </c>
      <c r="N46" s="248">
        <v>6</v>
      </c>
      <c r="O46" s="248">
        <v>1</v>
      </c>
    </row>
    <row r="47" spans="2:15" ht="27.95" customHeight="1">
      <c r="B47" s="10" t="s">
        <v>359</v>
      </c>
      <c r="C47" s="511" t="s">
        <v>304</v>
      </c>
      <c r="D47" s="511"/>
      <c r="E47" s="511"/>
      <c r="F47" s="511"/>
      <c r="G47" s="518"/>
      <c r="H47" s="246">
        <v>377</v>
      </c>
      <c r="I47" s="248">
        <v>427</v>
      </c>
      <c r="J47" s="248">
        <v>331</v>
      </c>
      <c r="K47" s="248">
        <v>213</v>
      </c>
      <c r="L47" s="248">
        <v>122</v>
      </c>
      <c r="M47" s="248">
        <v>30</v>
      </c>
      <c r="N47" s="248">
        <v>16</v>
      </c>
      <c r="O47" s="248">
        <v>5</v>
      </c>
    </row>
    <row r="48" spans="2:15" ht="27.95" customHeight="1">
      <c r="B48" s="10" t="s">
        <v>377</v>
      </c>
      <c r="C48" s="505" t="s">
        <v>306</v>
      </c>
      <c r="D48" s="505"/>
      <c r="E48" s="505"/>
      <c r="F48" s="505"/>
      <c r="G48" s="505"/>
      <c r="H48" s="246">
        <v>46</v>
      </c>
      <c r="I48" s="248">
        <v>56</v>
      </c>
      <c r="J48" s="248">
        <v>39</v>
      </c>
      <c r="K48" s="248">
        <v>10</v>
      </c>
      <c r="L48" s="248">
        <v>2</v>
      </c>
      <c r="M48" s="248" t="s">
        <v>135</v>
      </c>
      <c r="N48" s="248" t="s">
        <v>135</v>
      </c>
      <c r="O48" s="248">
        <v>0</v>
      </c>
    </row>
    <row r="49" spans="2:15" ht="27.95" customHeight="1">
      <c r="B49" s="10" t="s">
        <v>378</v>
      </c>
      <c r="C49" s="505" t="s">
        <v>362</v>
      </c>
      <c r="D49" s="505"/>
      <c r="E49" s="505"/>
      <c r="F49" s="505"/>
      <c r="G49" s="505"/>
      <c r="H49" s="246">
        <v>117</v>
      </c>
      <c r="I49" s="248">
        <v>173</v>
      </c>
      <c r="J49" s="248">
        <v>186</v>
      </c>
      <c r="K49" s="248">
        <v>170</v>
      </c>
      <c r="L49" s="248">
        <v>116</v>
      </c>
      <c r="M49" s="248">
        <v>45</v>
      </c>
      <c r="N49" s="248">
        <v>11</v>
      </c>
      <c r="O49" s="248">
        <v>9</v>
      </c>
    </row>
    <row r="50" spans="2:15" ht="27.95" customHeight="1">
      <c r="B50" s="10" t="s">
        <v>309</v>
      </c>
      <c r="C50" s="505" t="s">
        <v>363</v>
      </c>
      <c r="D50" s="505"/>
      <c r="E50" s="505"/>
      <c r="F50" s="505"/>
      <c r="G50" s="505"/>
      <c r="H50" s="246">
        <v>120</v>
      </c>
      <c r="I50" s="248">
        <v>104</v>
      </c>
      <c r="J50" s="248">
        <v>59</v>
      </c>
      <c r="K50" s="248">
        <v>17</v>
      </c>
      <c r="L50" s="248">
        <v>3</v>
      </c>
      <c r="M50" s="248">
        <v>1</v>
      </c>
      <c r="N50" s="248">
        <v>1</v>
      </c>
      <c r="O50" s="248">
        <v>0</v>
      </c>
    </row>
    <row r="51" spans="2:15" ht="27.95" customHeight="1">
      <c r="B51" s="87" t="s">
        <v>379</v>
      </c>
      <c r="C51" s="508" t="s">
        <v>312</v>
      </c>
      <c r="D51" s="508"/>
      <c r="E51" s="508"/>
      <c r="F51" s="508"/>
      <c r="G51" s="508"/>
      <c r="H51" s="249">
        <v>70</v>
      </c>
      <c r="I51" s="250">
        <v>79</v>
      </c>
      <c r="J51" s="250">
        <v>58</v>
      </c>
      <c r="K51" s="250">
        <v>45</v>
      </c>
      <c r="L51" s="250">
        <v>43</v>
      </c>
      <c r="M51" s="250">
        <v>32</v>
      </c>
      <c r="N51" s="250">
        <v>14</v>
      </c>
      <c r="O51" s="250">
        <v>6</v>
      </c>
    </row>
    <row r="52" spans="2:15" ht="21.95" customHeight="1">
      <c r="B52" s="82" t="s">
        <v>380</v>
      </c>
      <c r="C52" s="82"/>
      <c r="D52" s="82"/>
      <c r="E52" s="82"/>
      <c r="F52" s="82"/>
      <c r="G52" s="82"/>
      <c r="H52" s="82"/>
      <c r="I52" s="82"/>
      <c r="J52" s="82"/>
      <c r="K52" s="82"/>
    </row>
  </sheetData>
  <mergeCells count="48">
    <mergeCell ref="A1:O1"/>
    <mergeCell ref="M3:O3"/>
    <mergeCell ref="B4:G4"/>
    <mergeCell ref="C9:G9"/>
    <mergeCell ref="C8:G8"/>
    <mergeCell ref="C7:E7"/>
    <mergeCell ref="C6:G6"/>
    <mergeCell ref="B5:G5"/>
    <mergeCell ref="C14:G14"/>
    <mergeCell ref="C13:G13"/>
    <mergeCell ref="C12:G12"/>
    <mergeCell ref="C11:G11"/>
    <mergeCell ref="C10:G10"/>
    <mergeCell ref="C19:G19"/>
    <mergeCell ref="C18:G18"/>
    <mergeCell ref="C17:G17"/>
    <mergeCell ref="C16:G16"/>
    <mergeCell ref="C15:G15"/>
    <mergeCell ref="C24:G24"/>
    <mergeCell ref="C23:G23"/>
    <mergeCell ref="C22:G22"/>
    <mergeCell ref="C21:G21"/>
    <mergeCell ref="C20:G20"/>
    <mergeCell ref="C31:G31"/>
    <mergeCell ref="B30:G30"/>
    <mergeCell ref="B29:G29"/>
    <mergeCell ref="C26:G26"/>
    <mergeCell ref="C25:G25"/>
    <mergeCell ref="C36:G36"/>
    <mergeCell ref="C35:G35"/>
    <mergeCell ref="C34:G34"/>
    <mergeCell ref="C33:G33"/>
    <mergeCell ref="C32:E32"/>
    <mergeCell ref="C41:G41"/>
    <mergeCell ref="C40:G40"/>
    <mergeCell ref="C39:G39"/>
    <mergeCell ref="C38:G38"/>
    <mergeCell ref="C37:G37"/>
    <mergeCell ref="C46:G46"/>
    <mergeCell ref="C45:G45"/>
    <mergeCell ref="C44:G44"/>
    <mergeCell ref="C43:G43"/>
    <mergeCell ref="C42:G42"/>
    <mergeCell ref="C51:G51"/>
    <mergeCell ref="C50:G50"/>
    <mergeCell ref="C49:G49"/>
    <mergeCell ref="C48:G48"/>
    <mergeCell ref="C47:G47"/>
  </mergeCells>
  <phoneticPr fontId="1"/>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48"/>
  <sheetViews>
    <sheetView zoomScale="70" zoomScaleNormal="70" workbookViewId="0">
      <pane xSplit="7" ySplit="3" topLeftCell="H4" activePane="bottomRight" state="frozen"/>
      <selection activeCell="AZ25" sqref="AZ25:BE25"/>
      <selection pane="topRight" activeCell="AZ25" sqref="AZ25:BE25"/>
      <selection pane="bottomLeft" activeCell="AZ25" sqref="AZ25:BE25"/>
      <selection pane="bottomRight" activeCell="AC39" sqref="AC39"/>
    </sheetView>
  </sheetViews>
  <sheetFormatPr defaultColWidth="3.625" defaultRowHeight="14.25"/>
  <cols>
    <col min="1" max="1" width="3.625" style="10" customWidth="1"/>
    <col min="2" max="7" width="3.5" style="10" customWidth="1"/>
    <col min="8" max="15" width="10.875" style="10" customWidth="1"/>
    <col min="16" max="22" width="3.25" style="10" customWidth="1"/>
    <col min="23" max="30" width="11" style="10" customWidth="1"/>
    <col min="31" max="224" width="3.625" style="10"/>
    <col min="225" max="225" width="3.625" style="10" customWidth="1"/>
    <col min="226" max="231" width="3.5" style="10" customWidth="1"/>
    <col min="232" max="234" width="3.625" style="10" customWidth="1"/>
    <col min="235" max="286" width="3.25" style="10" customWidth="1"/>
    <col min="287" max="480" width="3.625" style="10"/>
    <col min="481" max="481" width="3.625" style="10" customWidth="1"/>
    <col min="482" max="487" width="3.5" style="10" customWidth="1"/>
    <col min="488" max="490" width="3.625" style="10" customWidth="1"/>
    <col min="491" max="542" width="3.25" style="10" customWidth="1"/>
    <col min="543" max="736" width="3.625" style="10"/>
    <col min="737" max="737" width="3.625" style="10" customWidth="1"/>
    <col min="738" max="743" width="3.5" style="10" customWidth="1"/>
    <col min="744" max="746" width="3.625" style="10" customWidth="1"/>
    <col min="747" max="798" width="3.25" style="10" customWidth="1"/>
    <col min="799" max="992" width="3.625" style="10"/>
    <col min="993" max="993" width="3.625" style="10" customWidth="1"/>
    <col min="994" max="999" width="3.5" style="10" customWidth="1"/>
    <col min="1000" max="1002" width="3.625" style="10" customWidth="1"/>
    <col min="1003" max="1054" width="3.25" style="10" customWidth="1"/>
    <col min="1055" max="1248" width="3.625" style="10"/>
    <col min="1249" max="1249" width="3.625" style="10" customWidth="1"/>
    <col min="1250" max="1255" width="3.5" style="10" customWidth="1"/>
    <col min="1256" max="1258" width="3.625" style="10" customWidth="1"/>
    <col min="1259" max="1310" width="3.25" style="10" customWidth="1"/>
    <col min="1311" max="1504" width="3.625" style="10"/>
    <col min="1505" max="1505" width="3.625" style="10" customWidth="1"/>
    <col min="1506" max="1511" width="3.5" style="10" customWidth="1"/>
    <col min="1512" max="1514" width="3.625" style="10" customWidth="1"/>
    <col min="1515" max="1566" width="3.25" style="10" customWidth="1"/>
    <col min="1567" max="1760" width="3.625" style="10"/>
    <col min="1761" max="1761" width="3.625" style="10" customWidth="1"/>
    <col min="1762" max="1767" width="3.5" style="10" customWidth="1"/>
    <col min="1768" max="1770" width="3.625" style="10" customWidth="1"/>
    <col min="1771" max="1822" width="3.25" style="10" customWidth="1"/>
    <col min="1823" max="2016" width="3.625" style="10"/>
    <col min="2017" max="2017" width="3.625" style="10" customWidth="1"/>
    <col min="2018" max="2023" width="3.5" style="10" customWidth="1"/>
    <col min="2024" max="2026" width="3.625" style="10" customWidth="1"/>
    <col min="2027" max="2078" width="3.25" style="10" customWidth="1"/>
    <col min="2079" max="2272" width="3.625" style="10"/>
    <col min="2273" max="2273" width="3.625" style="10" customWidth="1"/>
    <col min="2274" max="2279" width="3.5" style="10" customWidth="1"/>
    <col min="2280" max="2282" width="3.625" style="10" customWidth="1"/>
    <col min="2283" max="2334" width="3.25" style="10" customWidth="1"/>
    <col min="2335" max="2528" width="3.625" style="10"/>
    <col min="2529" max="2529" width="3.625" style="10" customWidth="1"/>
    <col min="2530" max="2535" width="3.5" style="10" customWidth="1"/>
    <col min="2536" max="2538" width="3.625" style="10" customWidth="1"/>
    <col min="2539" max="2590" width="3.25" style="10" customWidth="1"/>
    <col min="2591" max="2784" width="3.625" style="10"/>
    <col min="2785" max="2785" width="3.625" style="10" customWidth="1"/>
    <col min="2786" max="2791" width="3.5" style="10" customWidth="1"/>
    <col min="2792" max="2794" width="3.625" style="10" customWidth="1"/>
    <col min="2795" max="2846" width="3.25" style="10" customWidth="1"/>
    <col min="2847" max="3040" width="3.625" style="10"/>
    <col min="3041" max="3041" width="3.625" style="10" customWidth="1"/>
    <col min="3042" max="3047" width="3.5" style="10" customWidth="1"/>
    <col min="3048" max="3050" width="3.625" style="10" customWidth="1"/>
    <col min="3051" max="3102" width="3.25" style="10" customWidth="1"/>
    <col min="3103" max="3296" width="3.625" style="10"/>
    <col min="3297" max="3297" width="3.625" style="10" customWidth="1"/>
    <col min="3298" max="3303" width="3.5" style="10" customWidth="1"/>
    <col min="3304" max="3306" width="3.625" style="10" customWidth="1"/>
    <col min="3307" max="3358" width="3.25" style="10" customWidth="1"/>
    <col min="3359" max="3552" width="3.625" style="10"/>
    <col min="3553" max="3553" width="3.625" style="10" customWidth="1"/>
    <col min="3554" max="3559" width="3.5" style="10" customWidth="1"/>
    <col min="3560" max="3562" width="3.625" style="10" customWidth="1"/>
    <col min="3563" max="3614" width="3.25" style="10" customWidth="1"/>
    <col min="3615" max="3808" width="3.625" style="10"/>
    <col min="3809" max="3809" width="3.625" style="10" customWidth="1"/>
    <col min="3810" max="3815" width="3.5" style="10" customWidth="1"/>
    <col min="3816" max="3818" width="3.625" style="10" customWidth="1"/>
    <col min="3819" max="3870" width="3.25" style="10" customWidth="1"/>
    <col min="3871" max="4064" width="3.625" style="10"/>
    <col min="4065" max="4065" width="3.625" style="10" customWidth="1"/>
    <col min="4066" max="4071" width="3.5" style="10" customWidth="1"/>
    <col min="4072" max="4074" width="3.625" style="10" customWidth="1"/>
    <col min="4075" max="4126" width="3.25" style="10" customWidth="1"/>
    <col min="4127" max="4320" width="3.625" style="10"/>
    <col min="4321" max="4321" width="3.625" style="10" customWidth="1"/>
    <col min="4322" max="4327" width="3.5" style="10" customWidth="1"/>
    <col min="4328" max="4330" width="3.625" style="10" customWidth="1"/>
    <col min="4331" max="4382" width="3.25" style="10" customWidth="1"/>
    <col min="4383" max="4576" width="3.625" style="10"/>
    <col min="4577" max="4577" width="3.625" style="10" customWidth="1"/>
    <col min="4578" max="4583" width="3.5" style="10" customWidth="1"/>
    <col min="4584" max="4586" width="3.625" style="10" customWidth="1"/>
    <col min="4587" max="4638" width="3.25" style="10" customWidth="1"/>
    <col min="4639" max="4832" width="3.625" style="10"/>
    <col min="4833" max="4833" width="3.625" style="10" customWidth="1"/>
    <col min="4834" max="4839" width="3.5" style="10" customWidth="1"/>
    <col min="4840" max="4842" width="3.625" style="10" customWidth="1"/>
    <col min="4843" max="4894" width="3.25" style="10" customWidth="1"/>
    <col min="4895" max="5088" width="3.625" style="10"/>
    <col min="5089" max="5089" width="3.625" style="10" customWidth="1"/>
    <col min="5090" max="5095" width="3.5" style="10" customWidth="1"/>
    <col min="5096" max="5098" width="3.625" style="10" customWidth="1"/>
    <col min="5099" max="5150" width="3.25" style="10" customWidth="1"/>
    <col min="5151" max="5344" width="3.625" style="10"/>
    <col min="5345" max="5345" width="3.625" style="10" customWidth="1"/>
    <col min="5346" max="5351" width="3.5" style="10" customWidth="1"/>
    <col min="5352" max="5354" width="3.625" style="10" customWidth="1"/>
    <col min="5355" max="5406" width="3.25" style="10" customWidth="1"/>
    <col min="5407" max="5600" width="3.625" style="10"/>
    <col min="5601" max="5601" width="3.625" style="10" customWidth="1"/>
    <col min="5602" max="5607" width="3.5" style="10" customWidth="1"/>
    <col min="5608" max="5610" width="3.625" style="10" customWidth="1"/>
    <col min="5611" max="5662" width="3.25" style="10" customWidth="1"/>
    <col min="5663" max="5856" width="3.625" style="10"/>
    <col min="5857" max="5857" width="3.625" style="10" customWidth="1"/>
    <col min="5858" max="5863" width="3.5" style="10" customWidth="1"/>
    <col min="5864" max="5866" width="3.625" style="10" customWidth="1"/>
    <col min="5867" max="5918" width="3.25" style="10" customWidth="1"/>
    <col min="5919" max="6112" width="3.625" style="10"/>
    <col min="6113" max="6113" width="3.625" style="10" customWidth="1"/>
    <col min="6114" max="6119" width="3.5" style="10" customWidth="1"/>
    <col min="6120" max="6122" width="3.625" style="10" customWidth="1"/>
    <col min="6123" max="6174" width="3.25" style="10" customWidth="1"/>
    <col min="6175" max="6368" width="3.625" style="10"/>
    <col min="6369" max="6369" width="3.625" style="10" customWidth="1"/>
    <col min="6370" max="6375" width="3.5" style="10" customWidth="1"/>
    <col min="6376" max="6378" width="3.625" style="10" customWidth="1"/>
    <col min="6379" max="6430" width="3.25" style="10" customWidth="1"/>
    <col min="6431" max="6624" width="3.625" style="10"/>
    <col min="6625" max="6625" width="3.625" style="10" customWidth="1"/>
    <col min="6626" max="6631" width="3.5" style="10" customWidth="1"/>
    <col min="6632" max="6634" width="3.625" style="10" customWidth="1"/>
    <col min="6635" max="6686" width="3.25" style="10" customWidth="1"/>
    <col min="6687" max="6880" width="3.625" style="10"/>
    <col min="6881" max="6881" width="3.625" style="10" customWidth="1"/>
    <col min="6882" max="6887" width="3.5" style="10" customWidth="1"/>
    <col min="6888" max="6890" width="3.625" style="10" customWidth="1"/>
    <col min="6891" max="6942" width="3.25" style="10" customWidth="1"/>
    <col min="6943" max="7136" width="3.625" style="10"/>
    <col min="7137" max="7137" width="3.625" style="10" customWidth="1"/>
    <col min="7138" max="7143" width="3.5" style="10" customWidth="1"/>
    <col min="7144" max="7146" width="3.625" style="10" customWidth="1"/>
    <col min="7147" max="7198" width="3.25" style="10" customWidth="1"/>
    <col min="7199" max="7392" width="3.625" style="10"/>
    <col min="7393" max="7393" width="3.625" style="10" customWidth="1"/>
    <col min="7394" max="7399" width="3.5" style="10" customWidth="1"/>
    <col min="7400" max="7402" width="3.625" style="10" customWidth="1"/>
    <col min="7403" max="7454" width="3.25" style="10" customWidth="1"/>
    <col min="7455" max="7648" width="3.625" style="10"/>
    <col min="7649" max="7649" width="3.625" style="10" customWidth="1"/>
    <col min="7650" max="7655" width="3.5" style="10" customWidth="1"/>
    <col min="7656" max="7658" width="3.625" style="10" customWidth="1"/>
    <col min="7659" max="7710" width="3.25" style="10" customWidth="1"/>
    <col min="7711" max="7904" width="3.625" style="10"/>
    <col min="7905" max="7905" width="3.625" style="10" customWidth="1"/>
    <col min="7906" max="7911" width="3.5" style="10" customWidth="1"/>
    <col min="7912" max="7914" width="3.625" style="10" customWidth="1"/>
    <col min="7915" max="7966" width="3.25" style="10" customWidth="1"/>
    <col min="7967" max="8160" width="3.625" style="10"/>
    <col min="8161" max="8161" width="3.625" style="10" customWidth="1"/>
    <col min="8162" max="8167" width="3.5" style="10" customWidth="1"/>
    <col min="8168" max="8170" width="3.625" style="10" customWidth="1"/>
    <col min="8171" max="8222" width="3.25" style="10" customWidth="1"/>
    <col min="8223" max="8416" width="3.625" style="10"/>
    <col min="8417" max="8417" width="3.625" style="10" customWidth="1"/>
    <col min="8418" max="8423" width="3.5" style="10" customWidth="1"/>
    <col min="8424" max="8426" width="3.625" style="10" customWidth="1"/>
    <col min="8427" max="8478" width="3.25" style="10" customWidth="1"/>
    <col min="8479" max="8672" width="3.625" style="10"/>
    <col min="8673" max="8673" width="3.625" style="10" customWidth="1"/>
    <col min="8674" max="8679" width="3.5" style="10" customWidth="1"/>
    <col min="8680" max="8682" width="3.625" style="10" customWidth="1"/>
    <col min="8683" max="8734" width="3.25" style="10" customWidth="1"/>
    <col min="8735" max="8928" width="3.625" style="10"/>
    <col min="8929" max="8929" width="3.625" style="10" customWidth="1"/>
    <col min="8930" max="8935" width="3.5" style="10" customWidth="1"/>
    <col min="8936" max="8938" width="3.625" style="10" customWidth="1"/>
    <col min="8939" max="8990" width="3.25" style="10" customWidth="1"/>
    <col min="8991" max="9184" width="3.625" style="10"/>
    <col min="9185" max="9185" width="3.625" style="10" customWidth="1"/>
    <col min="9186" max="9191" width="3.5" style="10" customWidth="1"/>
    <col min="9192" max="9194" width="3.625" style="10" customWidth="1"/>
    <col min="9195" max="9246" width="3.25" style="10" customWidth="1"/>
    <col min="9247" max="9440" width="3.625" style="10"/>
    <col min="9441" max="9441" width="3.625" style="10" customWidth="1"/>
    <col min="9442" max="9447" width="3.5" style="10" customWidth="1"/>
    <col min="9448" max="9450" width="3.625" style="10" customWidth="1"/>
    <col min="9451" max="9502" width="3.25" style="10" customWidth="1"/>
    <col min="9503" max="9696" width="3.625" style="10"/>
    <col min="9697" max="9697" width="3.625" style="10" customWidth="1"/>
    <col min="9698" max="9703" width="3.5" style="10" customWidth="1"/>
    <col min="9704" max="9706" width="3.625" style="10" customWidth="1"/>
    <col min="9707" max="9758" width="3.25" style="10" customWidth="1"/>
    <col min="9759" max="9952" width="3.625" style="10"/>
    <col min="9953" max="9953" width="3.625" style="10" customWidth="1"/>
    <col min="9954" max="9959" width="3.5" style="10" customWidth="1"/>
    <col min="9960" max="9962" width="3.625" style="10" customWidth="1"/>
    <col min="9963" max="10014" width="3.25" style="10" customWidth="1"/>
    <col min="10015" max="10208" width="3.625" style="10"/>
    <col min="10209" max="10209" width="3.625" style="10" customWidth="1"/>
    <col min="10210" max="10215" width="3.5" style="10" customWidth="1"/>
    <col min="10216" max="10218" width="3.625" style="10" customWidth="1"/>
    <col min="10219" max="10270" width="3.25" style="10" customWidth="1"/>
    <col min="10271" max="10464" width="3.625" style="10"/>
    <col min="10465" max="10465" width="3.625" style="10" customWidth="1"/>
    <col min="10466" max="10471" width="3.5" style="10" customWidth="1"/>
    <col min="10472" max="10474" width="3.625" style="10" customWidth="1"/>
    <col min="10475" max="10526" width="3.25" style="10" customWidth="1"/>
    <col min="10527" max="10720" width="3.625" style="10"/>
    <col min="10721" max="10721" width="3.625" style="10" customWidth="1"/>
    <col min="10722" max="10727" width="3.5" style="10" customWidth="1"/>
    <col min="10728" max="10730" width="3.625" style="10" customWidth="1"/>
    <col min="10731" max="10782" width="3.25" style="10" customWidth="1"/>
    <col min="10783" max="10976" width="3.625" style="10"/>
    <col min="10977" max="10977" width="3.625" style="10" customWidth="1"/>
    <col min="10978" max="10983" width="3.5" style="10" customWidth="1"/>
    <col min="10984" max="10986" width="3.625" style="10" customWidth="1"/>
    <col min="10987" max="11038" width="3.25" style="10" customWidth="1"/>
    <col min="11039" max="11232" width="3.625" style="10"/>
    <col min="11233" max="11233" width="3.625" style="10" customWidth="1"/>
    <col min="11234" max="11239" width="3.5" style="10" customWidth="1"/>
    <col min="11240" max="11242" width="3.625" style="10" customWidth="1"/>
    <col min="11243" max="11294" width="3.25" style="10" customWidth="1"/>
    <col min="11295" max="11488" width="3.625" style="10"/>
    <col min="11489" max="11489" width="3.625" style="10" customWidth="1"/>
    <col min="11490" max="11495" width="3.5" style="10" customWidth="1"/>
    <col min="11496" max="11498" width="3.625" style="10" customWidth="1"/>
    <col min="11499" max="11550" width="3.25" style="10" customWidth="1"/>
    <col min="11551" max="11744" width="3.625" style="10"/>
    <col min="11745" max="11745" width="3.625" style="10" customWidth="1"/>
    <col min="11746" max="11751" width="3.5" style="10" customWidth="1"/>
    <col min="11752" max="11754" width="3.625" style="10" customWidth="1"/>
    <col min="11755" max="11806" width="3.25" style="10" customWidth="1"/>
    <col min="11807" max="12000" width="3.625" style="10"/>
    <col min="12001" max="12001" width="3.625" style="10" customWidth="1"/>
    <col min="12002" max="12007" width="3.5" style="10" customWidth="1"/>
    <col min="12008" max="12010" width="3.625" style="10" customWidth="1"/>
    <col min="12011" max="12062" width="3.25" style="10" customWidth="1"/>
    <col min="12063" max="12256" width="3.625" style="10"/>
    <col min="12257" max="12257" width="3.625" style="10" customWidth="1"/>
    <col min="12258" max="12263" width="3.5" style="10" customWidth="1"/>
    <col min="12264" max="12266" width="3.625" style="10" customWidth="1"/>
    <col min="12267" max="12318" width="3.25" style="10" customWidth="1"/>
    <col min="12319" max="12512" width="3.625" style="10"/>
    <col min="12513" max="12513" width="3.625" style="10" customWidth="1"/>
    <col min="12514" max="12519" width="3.5" style="10" customWidth="1"/>
    <col min="12520" max="12522" width="3.625" style="10" customWidth="1"/>
    <col min="12523" max="12574" width="3.25" style="10" customWidth="1"/>
    <col min="12575" max="12768" width="3.625" style="10"/>
    <col min="12769" max="12769" width="3.625" style="10" customWidth="1"/>
    <col min="12770" max="12775" width="3.5" style="10" customWidth="1"/>
    <col min="12776" max="12778" width="3.625" style="10" customWidth="1"/>
    <col min="12779" max="12830" width="3.25" style="10" customWidth="1"/>
    <col min="12831" max="13024" width="3.625" style="10"/>
    <col min="13025" max="13025" width="3.625" style="10" customWidth="1"/>
    <col min="13026" max="13031" width="3.5" style="10" customWidth="1"/>
    <col min="13032" max="13034" width="3.625" style="10" customWidth="1"/>
    <col min="13035" max="13086" width="3.25" style="10" customWidth="1"/>
    <col min="13087" max="13280" width="3.625" style="10"/>
    <col min="13281" max="13281" width="3.625" style="10" customWidth="1"/>
    <col min="13282" max="13287" width="3.5" style="10" customWidth="1"/>
    <col min="13288" max="13290" width="3.625" style="10" customWidth="1"/>
    <col min="13291" max="13342" width="3.25" style="10" customWidth="1"/>
    <col min="13343" max="13536" width="3.625" style="10"/>
    <col min="13537" max="13537" width="3.625" style="10" customWidth="1"/>
    <col min="13538" max="13543" width="3.5" style="10" customWidth="1"/>
    <col min="13544" max="13546" width="3.625" style="10" customWidth="1"/>
    <col min="13547" max="13598" width="3.25" style="10" customWidth="1"/>
    <col min="13599" max="13792" width="3.625" style="10"/>
    <col min="13793" max="13793" width="3.625" style="10" customWidth="1"/>
    <col min="13794" max="13799" width="3.5" style="10" customWidth="1"/>
    <col min="13800" max="13802" width="3.625" style="10" customWidth="1"/>
    <col min="13803" max="13854" width="3.25" style="10" customWidth="1"/>
    <col min="13855" max="14048" width="3.625" style="10"/>
    <col min="14049" max="14049" width="3.625" style="10" customWidth="1"/>
    <col min="14050" max="14055" width="3.5" style="10" customWidth="1"/>
    <col min="14056" max="14058" width="3.625" style="10" customWidth="1"/>
    <col min="14059" max="14110" width="3.25" style="10" customWidth="1"/>
    <col min="14111" max="14304" width="3.625" style="10"/>
    <col min="14305" max="14305" width="3.625" style="10" customWidth="1"/>
    <col min="14306" max="14311" width="3.5" style="10" customWidth="1"/>
    <col min="14312" max="14314" width="3.625" style="10" customWidth="1"/>
    <col min="14315" max="14366" width="3.25" style="10" customWidth="1"/>
    <col min="14367" max="14560" width="3.625" style="10"/>
    <col min="14561" max="14561" width="3.625" style="10" customWidth="1"/>
    <col min="14562" max="14567" width="3.5" style="10" customWidth="1"/>
    <col min="14568" max="14570" width="3.625" style="10" customWidth="1"/>
    <col min="14571" max="14622" width="3.25" style="10" customWidth="1"/>
    <col min="14623" max="14816" width="3.625" style="10"/>
    <col min="14817" max="14817" width="3.625" style="10" customWidth="1"/>
    <col min="14818" max="14823" width="3.5" style="10" customWidth="1"/>
    <col min="14824" max="14826" width="3.625" style="10" customWidth="1"/>
    <col min="14827" max="14878" width="3.25" style="10" customWidth="1"/>
    <col min="14879" max="15072" width="3.625" style="10"/>
    <col min="15073" max="15073" width="3.625" style="10" customWidth="1"/>
    <col min="15074" max="15079" width="3.5" style="10" customWidth="1"/>
    <col min="15080" max="15082" width="3.625" style="10" customWidth="1"/>
    <col min="15083" max="15134" width="3.25" style="10" customWidth="1"/>
    <col min="15135" max="15328" width="3.625" style="10"/>
    <col min="15329" max="15329" width="3.625" style="10" customWidth="1"/>
    <col min="15330" max="15335" width="3.5" style="10" customWidth="1"/>
    <col min="15336" max="15338" width="3.625" style="10" customWidth="1"/>
    <col min="15339" max="15390" width="3.25" style="10" customWidth="1"/>
    <col min="15391" max="15584" width="3.625" style="10"/>
    <col min="15585" max="15585" width="3.625" style="10" customWidth="1"/>
    <col min="15586" max="15591" width="3.5" style="10" customWidth="1"/>
    <col min="15592" max="15594" width="3.625" style="10" customWidth="1"/>
    <col min="15595" max="15646" width="3.25" style="10" customWidth="1"/>
    <col min="15647" max="15840" width="3.625" style="10"/>
    <col min="15841" max="15841" width="3.625" style="10" customWidth="1"/>
    <col min="15842" max="15847" width="3.5" style="10" customWidth="1"/>
    <col min="15848" max="15850" width="3.625" style="10" customWidth="1"/>
    <col min="15851" max="15902" width="3.25" style="10" customWidth="1"/>
    <col min="15903" max="16096" width="3.625" style="10"/>
    <col min="16097" max="16097" width="3.625" style="10" customWidth="1"/>
    <col min="16098" max="16103" width="3.5" style="10" customWidth="1"/>
    <col min="16104" max="16106" width="3.625" style="10" customWidth="1"/>
    <col min="16107" max="16158" width="3.25" style="10" customWidth="1"/>
    <col min="16159" max="16384" width="3.625" style="10"/>
  </cols>
  <sheetData>
    <row r="1" spans="2:30" ht="30" customHeight="1">
      <c r="B1" s="455" t="s">
        <v>381</v>
      </c>
      <c r="C1" s="455"/>
      <c r="D1" s="455"/>
      <c r="E1" s="455"/>
      <c r="F1" s="455"/>
      <c r="G1" s="455"/>
      <c r="H1" s="455"/>
      <c r="I1" s="455"/>
      <c r="J1" s="455"/>
      <c r="K1" s="455"/>
      <c r="L1" s="455"/>
      <c r="M1" s="455"/>
      <c r="N1" s="455"/>
      <c r="O1" s="455"/>
      <c r="P1" s="90"/>
      <c r="Q1" s="90"/>
      <c r="R1" s="90"/>
      <c r="S1" s="90"/>
      <c r="T1" s="90"/>
      <c r="U1" s="90"/>
      <c r="V1" s="90"/>
    </row>
    <row r="2" spans="2:30" ht="20.100000000000001" customHeight="1" thickBot="1">
      <c r="M2" s="243"/>
    </row>
    <row r="3" spans="2:30" ht="30" customHeight="1">
      <c r="B3" s="535" t="s">
        <v>382</v>
      </c>
      <c r="C3" s="535"/>
      <c r="D3" s="535"/>
      <c r="E3" s="535"/>
      <c r="F3" s="535"/>
      <c r="G3" s="536"/>
      <c r="H3" s="237" t="s">
        <v>24</v>
      </c>
      <c r="I3" s="237" t="s">
        <v>333</v>
      </c>
      <c r="J3" s="237" t="s">
        <v>334</v>
      </c>
      <c r="K3" s="237" t="s">
        <v>335</v>
      </c>
      <c r="L3" s="237" t="s">
        <v>336</v>
      </c>
      <c r="M3" s="237" t="s">
        <v>337</v>
      </c>
      <c r="N3" s="237" t="s">
        <v>338</v>
      </c>
      <c r="O3" s="237" t="s">
        <v>339</v>
      </c>
      <c r="Q3" s="535" t="s">
        <v>382</v>
      </c>
      <c r="R3" s="535"/>
      <c r="S3" s="535"/>
      <c r="T3" s="535"/>
      <c r="U3" s="535"/>
      <c r="V3" s="536"/>
      <c r="W3" s="237" t="s">
        <v>365</v>
      </c>
      <c r="X3" s="237" t="s">
        <v>366</v>
      </c>
      <c r="Y3" s="237" t="s">
        <v>367</v>
      </c>
      <c r="Z3" s="237" t="s">
        <v>368</v>
      </c>
      <c r="AA3" s="237" t="s">
        <v>369</v>
      </c>
      <c r="AB3" s="237" t="s">
        <v>370</v>
      </c>
      <c r="AC3" s="237" t="s">
        <v>371</v>
      </c>
      <c r="AD3" s="237" t="s">
        <v>372</v>
      </c>
    </row>
    <row r="4" spans="2:30" ht="30" customHeight="1">
      <c r="B4" s="531" t="s">
        <v>3</v>
      </c>
      <c r="C4" s="531"/>
      <c r="D4" s="531"/>
      <c r="E4" s="531"/>
      <c r="F4" s="531"/>
      <c r="G4" s="532"/>
      <c r="H4" s="244">
        <f t="shared" ref="H4:O4" si="0">SUM(H5,H7:H25)</f>
        <v>15322</v>
      </c>
      <c r="I4" s="245">
        <f t="shared" si="0"/>
        <v>213</v>
      </c>
      <c r="J4" s="245">
        <f t="shared" si="0"/>
        <v>906</v>
      </c>
      <c r="K4" s="245">
        <f t="shared" si="0"/>
        <v>961</v>
      </c>
      <c r="L4" s="245">
        <f t="shared" si="0"/>
        <v>1024</v>
      </c>
      <c r="M4" s="245">
        <f t="shared" si="0"/>
        <v>1114</v>
      </c>
      <c r="N4" s="245">
        <f t="shared" si="0"/>
        <v>1309</v>
      </c>
      <c r="O4" s="245">
        <f t="shared" si="0"/>
        <v>1601</v>
      </c>
      <c r="Q4" s="531" t="s">
        <v>3</v>
      </c>
      <c r="R4" s="531"/>
      <c r="S4" s="531"/>
      <c r="T4" s="531"/>
      <c r="U4" s="531"/>
      <c r="V4" s="532"/>
      <c r="W4" s="244">
        <f t="shared" ref="W4:AD4" si="1">SUM(W5,W7:W25)</f>
        <v>1604</v>
      </c>
      <c r="X4" s="245">
        <f t="shared" si="1"/>
        <v>1813</v>
      </c>
      <c r="Y4" s="245">
        <f t="shared" si="1"/>
        <v>1666</v>
      </c>
      <c r="Z4" s="245">
        <f t="shared" si="1"/>
        <v>1379</v>
      </c>
      <c r="AA4" s="245">
        <f t="shared" si="1"/>
        <v>999</v>
      </c>
      <c r="AB4" s="245">
        <f t="shared" si="1"/>
        <v>424</v>
      </c>
      <c r="AC4" s="245">
        <f t="shared" si="1"/>
        <v>221</v>
      </c>
      <c r="AD4" s="245">
        <f t="shared" si="1"/>
        <v>88</v>
      </c>
    </row>
    <row r="5" spans="2:30" ht="30" customHeight="1">
      <c r="B5" s="5" t="s">
        <v>272</v>
      </c>
      <c r="C5" s="511" t="s">
        <v>273</v>
      </c>
      <c r="D5" s="505"/>
      <c r="E5" s="505"/>
      <c r="F5" s="505"/>
      <c r="G5" s="524"/>
      <c r="H5" s="251">
        <v>1430</v>
      </c>
      <c r="I5" s="252">
        <v>6</v>
      </c>
      <c r="J5" s="252">
        <v>50</v>
      </c>
      <c r="K5" s="252">
        <v>82</v>
      </c>
      <c r="L5" s="252">
        <v>114</v>
      </c>
      <c r="M5" s="252">
        <v>97</v>
      </c>
      <c r="N5" s="252">
        <v>96</v>
      </c>
      <c r="O5" s="252">
        <v>104</v>
      </c>
      <c r="Q5" s="5" t="s">
        <v>272</v>
      </c>
      <c r="R5" s="511" t="s">
        <v>273</v>
      </c>
      <c r="S5" s="505"/>
      <c r="T5" s="505"/>
      <c r="U5" s="505"/>
      <c r="V5" s="524"/>
      <c r="W5" s="251">
        <v>86</v>
      </c>
      <c r="X5" s="224">
        <v>123</v>
      </c>
      <c r="Y5" s="224">
        <v>151</v>
      </c>
      <c r="Z5" s="224">
        <v>197</v>
      </c>
      <c r="AA5" s="224">
        <v>178</v>
      </c>
      <c r="AB5" s="224">
        <v>72</v>
      </c>
      <c r="AC5" s="224">
        <v>62</v>
      </c>
      <c r="AD5" s="224">
        <v>12</v>
      </c>
    </row>
    <row r="6" spans="2:30" ht="30" customHeight="1">
      <c r="B6" s="5"/>
      <c r="C6" s="506" t="s">
        <v>274</v>
      </c>
      <c r="D6" s="506"/>
      <c r="E6" s="506"/>
      <c r="G6" s="8"/>
      <c r="H6" s="226">
        <v>1428</v>
      </c>
      <c r="I6" s="224">
        <v>6</v>
      </c>
      <c r="J6" s="224">
        <v>50</v>
      </c>
      <c r="K6" s="224">
        <v>82</v>
      </c>
      <c r="L6" s="224">
        <v>114</v>
      </c>
      <c r="M6" s="224">
        <v>97</v>
      </c>
      <c r="N6" s="224">
        <v>96</v>
      </c>
      <c r="O6" s="224">
        <v>104</v>
      </c>
      <c r="Q6" s="5"/>
      <c r="R6" s="506" t="s">
        <v>274</v>
      </c>
      <c r="S6" s="506"/>
      <c r="T6" s="506"/>
      <c r="V6" s="8"/>
      <c r="W6" s="226">
        <v>86</v>
      </c>
      <c r="X6" s="224">
        <v>122</v>
      </c>
      <c r="Y6" s="224">
        <v>151</v>
      </c>
      <c r="Z6" s="224">
        <v>196</v>
      </c>
      <c r="AA6" s="224">
        <v>178</v>
      </c>
      <c r="AB6" s="224">
        <v>72</v>
      </c>
      <c r="AC6" s="224">
        <v>62</v>
      </c>
      <c r="AD6" s="224">
        <v>12</v>
      </c>
    </row>
    <row r="7" spans="2:30" ht="30" customHeight="1">
      <c r="B7" s="10" t="s">
        <v>314</v>
      </c>
      <c r="C7" s="505" t="s">
        <v>276</v>
      </c>
      <c r="D7" s="505"/>
      <c r="E7" s="505"/>
      <c r="F7" s="505"/>
      <c r="G7" s="524"/>
      <c r="H7" s="226">
        <v>319</v>
      </c>
      <c r="I7" s="224">
        <v>5</v>
      </c>
      <c r="J7" s="224">
        <v>40</v>
      </c>
      <c r="K7" s="224">
        <v>7</v>
      </c>
      <c r="L7" s="224">
        <v>7</v>
      </c>
      <c r="M7" s="224">
        <v>32</v>
      </c>
      <c r="N7" s="224">
        <v>21</v>
      </c>
      <c r="O7" s="224">
        <v>20</v>
      </c>
      <c r="Q7" s="10" t="s">
        <v>314</v>
      </c>
      <c r="R7" s="505" t="s">
        <v>276</v>
      </c>
      <c r="S7" s="505"/>
      <c r="T7" s="505"/>
      <c r="U7" s="505"/>
      <c r="V7" s="524"/>
      <c r="W7" s="226">
        <v>29</v>
      </c>
      <c r="X7" s="224">
        <v>34</v>
      </c>
      <c r="Y7" s="224">
        <v>30</v>
      </c>
      <c r="Z7" s="224">
        <v>38</v>
      </c>
      <c r="AA7" s="224">
        <v>32</v>
      </c>
      <c r="AB7" s="224">
        <v>19</v>
      </c>
      <c r="AC7" s="224">
        <v>4</v>
      </c>
      <c r="AD7" s="224">
        <v>1</v>
      </c>
    </row>
    <row r="8" spans="2:30" ht="30" customHeight="1">
      <c r="B8" s="10" t="s">
        <v>315</v>
      </c>
      <c r="C8" s="511" t="s">
        <v>316</v>
      </c>
      <c r="D8" s="505"/>
      <c r="E8" s="505"/>
      <c r="F8" s="505"/>
      <c r="G8" s="524"/>
      <c r="H8" s="226">
        <v>2</v>
      </c>
      <c r="I8" s="224" t="s">
        <v>135</v>
      </c>
      <c r="J8" s="224" t="s">
        <v>135</v>
      </c>
      <c r="K8" s="224" t="s">
        <v>135</v>
      </c>
      <c r="L8" s="224" t="s">
        <v>135</v>
      </c>
      <c r="M8" s="224" t="s">
        <v>135</v>
      </c>
      <c r="N8" s="224">
        <v>1</v>
      </c>
      <c r="O8" s="224" t="s">
        <v>135</v>
      </c>
      <c r="Q8" s="10" t="s">
        <v>315</v>
      </c>
      <c r="R8" s="511" t="s">
        <v>316</v>
      </c>
      <c r="S8" s="505"/>
      <c r="T8" s="505"/>
      <c r="U8" s="505"/>
      <c r="V8" s="524"/>
      <c r="W8" s="226" t="s">
        <v>135</v>
      </c>
      <c r="X8" s="224" t="s">
        <v>135</v>
      </c>
      <c r="Y8" s="224" t="s">
        <v>135</v>
      </c>
      <c r="Z8" s="224" t="s">
        <v>135</v>
      </c>
      <c r="AA8" s="224" t="s">
        <v>135</v>
      </c>
      <c r="AB8" s="224">
        <v>1</v>
      </c>
      <c r="AC8" s="224" t="s">
        <v>135</v>
      </c>
      <c r="AD8" s="224">
        <v>0</v>
      </c>
    </row>
    <row r="9" spans="2:30" ht="30" customHeight="1">
      <c r="B9" s="10" t="s">
        <v>383</v>
      </c>
      <c r="C9" s="505" t="s">
        <v>280</v>
      </c>
      <c r="D9" s="505"/>
      <c r="E9" s="505"/>
      <c r="F9" s="505"/>
      <c r="G9" s="524"/>
      <c r="H9" s="226">
        <v>1560</v>
      </c>
      <c r="I9" s="224">
        <v>10</v>
      </c>
      <c r="J9" s="224">
        <v>44</v>
      </c>
      <c r="K9" s="224">
        <v>70</v>
      </c>
      <c r="L9" s="224">
        <v>74</v>
      </c>
      <c r="M9" s="224">
        <v>99</v>
      </c>
      <c r="N9" s="224">
        <v>132</v>
      </c>
      <c r="O9" s="224">
        <v>175</v>
      </c>
      <c r="Q9" s="10" t="s">
        <v>383</v>
      </c>
      <c r="R9" s="505" t="s">
        <v>280</v>
      </c>
      <c r="S9" s="505"/>
      <c r="T9" s="505"/>
      <c r="U9" s="505"/>
      <c r="V9" s="524"/>
      <c r="W9" s="226">
        <v>159</v>
      </c>
      <c r="X9" s="224">
        <v>216</v>
      </c>
      <c r="Y9" s="224">
        <v>209</v>
      </c>
      <c r="Z9" s="224">
        <v>216</v>
      </c>
      <c r="AA9" s="224">
        <v>108</v>
      </c>
      <c r="AB9" s="224">
        <v>34</v>
      </c>
      <c r="AC9" s="224">
        <v>12</v>
      </c>
      <c r="AD9" s="224">
        <v>2</v>
      </c>
    </row>
    <row r="10" spans="2:30" ht="30" customHeight="1">
      <c r="B10" s="10" t="s">
        <v>345</v>
      </c>
      <c r="C10" s="505" t="s">
        <v>282</v>
      </c>
      <c r="D10" s="505"/>
      <c r="E10" s="505"/>
      <c r="F10" s="505"/>
      <c r="G10" s="524"/>
      <c r="H10" s="226">
        <v>3886</v>
      </c>
      <c r="I10" s="224">
        <v>75</v>
      </c>
      <c r="J10" s="224">
        <v>353</v>
      </c>
      <c r="K10" s="224">
        <v>332</v>
      </c>
      <c r="L10" s="224">
        <v>342</v>
      </c>
      <c r="M10" s="224">
        <v>373</v>
      </c>
      <c r="N10" s="224">
        <v>391</v>
      </c>
      <c r="O10" s="224">
        <v>506</v>
      </c>
      <c r="Q10" s="10" t="s">
        <v>384</v>
      </c>
      <c r="R10" s="505" t="s">
        <v>282</v>
      </c>
      <c r="S10" s="505"/>
      <c r="T10" s="505"/>
      <c r="U10" s="505"/>
      <c r="V10" s="524"/>
      <c r="W10" s="226">
        <v>447</v>
      </c>
      <c r="X10" s="224">
        <v>401</v>
      </c>
      <c r="Y10" s="224">
        <v>272</v>
      </c>
      <c r="Z10" s="224">
        <v>195</v>
      </c>
      <c r="AA10" s="224">
        <v>128</v>
      </c>
      <c r="AB10" s="224">
        <v>45</v>
      </c>
      <c r="AC10" s="224">
        <v>18</v>
      </c>
      <c r="AD10" s="224">
        <v>8</v>
      </c>
    </row>
    <row r="11" spans="2:30" ht="30" customHeight="1">
      <c r="B11" s="10" t="s">
        <v>283</v>
      </c>
      <c r="C11" s="522" t="s">
        <v>347</v>
      </c>
      <c r="D11" s="509"/>
      <c r="E11" s="509"/>
      <c r="F11" s="509"/>
      <c r="G11" s="530"/>
      <c r="H11" s="226">
        <v>138</v>
      </c>
      <c r="I11" s="224">
        <v>1</v>
      </c>
      <c r="J11" s="224">
        <v>5</v>
      </c>
      <c r="K11" s="224">
        <v>11</v>
      </c>
      <c r="L11" s="224">
        <v>10</v>
      </c>
      <c r="M11" s="224">
        <v>6</v>
      </c>
      <c r="N11" s="224">
        <v>13</v>
      </c>
      <c r="O11" s="224">
        <v>22</v>
      </c>
      <c r="Q11" s="10" t="s">
        <v>346</v>
      </c>
      <c r="R11" s="522" t="s">
        <v>347</v>
      </c>
      <c r="S11" s="509"/>
      <c r="T11" s="509"/>
      <c r="U11" s="509"/>
      <c r="V11" s="530"/>
      <c r="W11" s="226">
        <v>21</v>
      </c>
      <c r="X11" s="224">
        <v>22</v>
      </c>
      <c r="Y11" s="224">
        <v>17</v>
      </c>
      <c r="Z11" s="224">
        <v>10</v>
      </c>
      <c r="AA11" s="224" t="s">
        <v>135</v>
      </c>
      <c r="AB11" s="224" t="s">
        <v>135</v>
      </c>
      <c r="AC11" s="224" t="s">
        <v>135</v>
      </c>
      <c r="AD11" s="224">
        <v>0</v>
      </c>
    </row>
    <row r="12" spans="2:30" ht="30" customHeight="1">
      <c r="B12" s="10" t="s">
        <v>320</v>
      </c>
      <c r="C12" s="505" t="s">
        <v>286</v>
      </c>
      <c r="D12" s="505"/>
      <c r="E12" s="505"/>
      <c r="F12" s="505"/>
      <c r="G12" s="524"/>
      <c r="H12" s="226">
        <v>89</v>
      </c>
      <c r="I12" s="224" t="s">
        <v>135</v>
      </c>
      <c r="J12" s="224">
        <v>1</v>
      </c>
      <c r="K12" s="224">
        <v>9</v>
      </c>
      <c r="L12" s="224">
        <v>8</v>
      </c>
      <c r="M12" s="224">
        <v>8</v>
      </c>
      <c r="N12" s="224">
        <v>10</v>
      </c>
      <c r="O12" s="224">
        <v>11</v>
      </c>
      <c r="Q12" s="10" t="s">
        <v>385</v>
      </c>
      <c r="R12" s="505" t="s">
        <v>286</v>
      </c>
      <c r="S12" s="505"/>
      <c r="T12" s="505"/>
      <c r="U12" s="505"/>
      <c r="V12" s="524"/>
      <c r="W12" s="226">
        <v>10</v>
      </c>
      <c r="X12" s="224">
        <v>13</v>
      </c>
      <c r="Y12" s="224">
        <v>13</v>
      </c>
      <c r="Z12" s="224">
        <v>1</v>
      </c>
      <c r="AA12" s="224">
        <v>5</v>
      </c>
      <c r="AB12" s="224" t="s">
        <v>135</v>
      </c>
      <c r="AC12" s="224" t="s">
        <v>135</v>
      </c>
      <c r="AD12" s="224">
        <v>0</v>
      </c>
    </row>
    <row r="13" spans="2:30" ht="30" customHeight="1">
      <c r="B13" s="10" t="s">
        <v>348</v>
      </c>
      <c r="C13" s="511" t="s">
        <v>349</v>
      </c>
      <c r="D13" s="505"/>
      <c r="E13" s="505"/>
      <c r="F13" s="505"/>
      <c r="G13" s="524"/>
      <c r="H13" s="226">
        <v>1308</v>
      </c>
      <c r="I13" s="224">
        <v>7</v>
      </c>
      <c r="J13" s="224">
        <v>27</v>
      </c>
      <c r="K13" s="224">
        <v>52</v>
      </c>
      <c r="L13" s="224">
        <v>66</v>
      </c>
      <c r="M13" s="224">
        <v>73</v>
      </c>
      <c r="N13" s="224">
        <v>126</v>
      </c>
      <c r="O13" s="224">
        <v>157</v>
      </c>
      <c r="Q13" s="10" t="s">
        <v>287</v>
      </c>
      <c r="R13" s="511" t="s">
        <v>349</v>
      </c>
      <c r="S13" s="505"/>
      <c r="T13" s="505"/>
      <c r="U13" s="505"/>
      <c r="V13" s="524"/>
      <c r="W13" s="226">
        <v>198</v>
      </c>
      <c r="X13" s="224">
        <v>198</v>
      </c>
      <c r="Y13" s="224">
        <v>191</v>
      </c>
      <c r="Z13" s="224">
        <v>121</v>
      </c>
      <c r="AA13" s="224">
        <v>65</v>
      </c>
      <c r="AB13" s="224">
        <v>21</v>
      </c>
      <c r="AC13" s="224">
        <v>5</v>
      </c>
      <c r="AD13" s="224">
        <v>1</v>
      </c>
    </row>
    <row r="14" spans="2:30" ht="30" customHeight="1">
      <c r="B14" s="10" t="s">
        <v>289</v>
      </c>
      <c r="C14" s="525" t="s">
        <v>351</v>
      </c>
      <c r="D14" s="511"/>
      <c r="E14" s="511"/>
      <c r="F14" s="511"/>
      <c r="G14" s="518"/>
      <c r="H14" s="226">
        <v>2047</v>
      </c>
      <c r="I14" s="224">
        <v>43</v>
      </c>
      <c r="J14" s="224">
        <v>134</v>
      </c>
      <c r="K14" s="224">
        <v>117</v>
      </c>
      <c r="L14" s="224">
        <v>102</v>
      </c>
      <c r="M14" s="224">
        <v>142</v>
      </c>
      <c r="N14" s="224">
        <v>152</v>
      </c>
      <c r="O14" s="224">
        <v>175</v>
      </c>
      <c r="Q14" s="10" t="s">
        <v>289</v>
      </c>
      <c r="R14" s="525" t="s">
        <v>351</v>
      </c>
      <c r="S14" s="511"/>
      <c r="T14" s="511"/>
      <c r="U14" s="511"/>
      <c r="V14" s="518"/>
      <c r="W14" s="226">
        <v>212</v>
      </c>
      <c r="X14" s="224">
        <v>228</v>
      </c>
      <c r="Y14" s="224">
        <v>222</v>
      </c>
      <c r="Z14" s="224">
        <v>171</v>
      </c>
      <c r="AA14" s="224">
        <v>174</v>
      </c>
      <c r="AB14" s="224">
        <v>98</v>
      </c>
      <c r="AC14" s="224">
        <v>49</v>
      </c>
      <c r="AD14" s="224">
        <v>28</v>
      </c>
    </row>
    <row r="15" spans="2:30" ht="30" customHeight="1">
      <c r="B15" s="10" t="s">
        <v>386</v>
      </c>
      <c r="C15" s="511" t="s">
        <v>292</v>
      </c>
      <c r="D15" s="505"/>
      <c r="E15" s="505"/>
      <c r="F15" s="505"/>
      <c r="G15" s="524"/>
      <c r="H15" s="226">
        <v>300</v>
      </c>
      <c r="I15" s="224" t="s">
        <v>135</v>
      </c>
      <c r="J15" s="224">
        <v>13</v>
      </c>
      <c r="K15" s="224">
        <v>27</v>
      </c>
      <c r="L15" s="224">
        <v>13</v>
      </c>
      <c r="M15" s="224">
        <v>18</v>
      </c>
      <c r="N15" s="224">
        <v>18</v>
      </c>
      <c r="O15" s="224">
        <v>38</v>
      </c>
      <c r="Q15" s="10" t="s">
        <v>321</v>
      </c>
      <c r="R15" s="511" t="s">
        <v>292</v>
      </c>
      <c r="S15" s="505"/>
      <c r="T15" s="505"/>
      <c r="U15" s="505"/>
      <c r="V15" s="524"/>
      <c r="W15" s="226">
        <v>35</v>
      </c>
      <c r="X15" s="224">
        <v>46</v>
      </c>
      <c r="Y15" s="224">
        <v>57</v>
      </c>
      <c r="Z15" s="224">
        <v>19</v>
      </c>
      <c r="AA15" s="224">
        <v>12</v>
      </c>
      <c r="AB15" s="224" t="s">
        <v>135</v>
      </c>
      <c r="AC15" s="224">
        <v>4</v>
      </c>
      <c r="AD15" s="224">
        <v>0</v>
      </c>
    </row>
    <row r="16" spans="2:30" ht="30" customHeight="1">
      <c r="B16" s="10" t="s">
        <v>387</v>
      </c>
      <c r="C16" s="515" t="s">
        <v>388</v>
      </c>
      <c r="D16" s="519"/>
      <c r="E16" s="519"/>
      <c r="F16" s="519"/>
      <c r="G16" s="520"/>
      <c r="H16" s="226">
        <v>120</v>
      </c>
      <c r="I16" s="224">
        <v>2</v>
      </c>
      <c r="J16" s="224">
        <v>5</v>
      </c>
      <c r="K16" s="224">
        <v>6</v>
      </c>
      <c r="L16" s="224">
        <v>2</v>
      </c>
      <c r="M16" s="224">
        <v>5</v>
      </c>
      <c r="N16" s="224">
        <v>8</v>
      </c>
      <c r="O16" s="224">
        <v>8</v>
      </c>
      <c r="Q16" s="10" t="s">
        <v>293</v>
      </c>
      <c r="R16" s="515" t="s">
        <v>388</v>
      </c>
      <c r="S16" s="519"/>
      <c r="T16" s="519"/>
      <c r="U16" s="519"/>
      <c r="V16" s="520"/>
      <c r="W16" s="226">
        <v>11</v>
      </c>
      <c r="X16" s="224">
        <v>12</v>
      </c>
      <c r="Y16" s="224">
        <v>10</v>
      </c>
      <c r="Z16" s="224">
        <v>13</v>
      </c>
      <c r="AA16" s="224">
        <v>14</v>
      </c>
      <c r="AB16" s="224">
        <v>11</v>
      </c>
      <c r="AC16" s="224">
        <v>6</v>
      </c>
      <c r="AD16" s="224">
        <v>7</v>
      </c>
    </row>
    <row r="17" spans="2:30" ht="30" customHeight="1">
      <c r="B17" s="10" t="s">
        <v>389</v>
      </c>
      <c r="C17" s="533" t="s">
        <v>355</v>
      </c>
      <c r="D17" s="533"/>
      <c r="E17" s="533"/>
      <c r="F17" s="533"/>
      <c r="G17" s="534"/>
      <c r="H17" s="226">
        <v>253</v>
      </c>
      <c r="I17" s="224">
        <v>3</v>
      </c>
      <c r="J17" s="35">
        <v>8</v>
      </c>
      <c r="K17" s="35">
        <v>16</v>
      </c>
      <c r="L17" s="35">
        <v>17</v>
      </c>
      <c r="M17" s="35">
        <v>6</v>
      </c>
      <c r="N17" s="35">
        <v>13</v>
      </c>
      <c r="O17" s="35">
        <v>23</v>
      </c>
      <c r="Q17" s="10" t="s">
        <v>389</v>
      </c>
      <c r="R17" s="533" t="s">
        <v>355</v>
      </c>
      <c r="S17" s="533"/>
      <c r="T17" s="533"/>
      <c r="U17" s="533"/>
      <c r="V17" s="534"/>
      <c r="W17" s="229">
        <v>23</v>
      </c>
      <c r="X17" s="35">
        <v>25</v>
      </c>
      <c r="Y17" s="35">
        <v>37</v>
      </c>
      <c r="Z17" s="35">
        <v>38</v>
      </c>
      <c r="AA17" s="35">
        <v>28</v>
      </c>
      <c r="AB17" s="35">
        <v>7</v>
      </c>
      <c r="AC17" s="35">
        <v>3</v>
      </c>
      <c r="AD17" s="35">
        <v>6</v>
      </c>
    </row>
    <row r="18" spans="2:30" ht="30" customHeight="1">
      <c r="B18" s="5" t="s">
        <v>324</v>
      </c>
      <c r="C18" s="511" t="s">
        <v>298</v>
      </c>
      <c r="D18" s="505"/>
      <c r="E18" s="505"/>
      <c r="F18" s="505"/>
      <c r="G18" s="524"/>
      <c r="H18" s="226">
        <v>544</v>
      </c>
      <c r="I18" s="224">
        <v>26</v>
      </c>
      <c r="J18" s="224">
        <v>59</v>
      </c>
      <c r="K18" s="224">
        <v>24</v>
      </c>
      <c r="L18" s="224">
        <v>26</v>
      </c>
      <c r="M18" s="224">
        <v>26</v>
      </c>
      <c r="N18" s="224">
        <v>29</v>
      </c>
      <c r="O18" s="224">
        <v>41</v>
      </c>
      <c r="Q18" s="5" t="s">
        <v>324</v>
      </c>
      <c r="R18" s="511" t="s">
        <v>298</v>
      </c>
      <c r="S18" s="505"/>
      <c r="T18" s="505"/>
      <c r="U18" s="505"/>
      <c r="V18" s="524"/>
      <c r="W18" s="226">
        <v>43</v>
      </c>
      <c r="X18" s="224">
        <v>41</v>
      </c>
      <c r="Y18" s="224">
        <v>59</v>
      </c>
      <c r="Z18" s="224">
        <v>67</v>
      </c>
      <c r="AA18" s="224">
        <v>59</v>
      </c>
      <c r="AB18" s="224">
        <v>29</v>
      </c>
      <c r="AC18" s="224">
        <v>12</v>
      </c>
      <c r="AD18" s="224">
        <v>3</v>
      </c>
    </row>
    <row r="19" spans="2:30" ht="30" customHeight="1">
      <c r="B19" s="5" t="s">
        <v>390</v>
      </c>
      <c r="C19" s="511" t="s">
        <v>391</v>
      </c>
      <c r="D19" s="505"/>
      <c r="E19" s="505"/>
      <c r="F19" s="505"/>
      <c r="G19" s="524"/>
      <c r="H19" s="226">
        <v>320</v>
      </c>
      <c r="I19" s="224">
        <v>3</v>
      </c>
      <c r="J19" s="224">
        <v>18</v>
      </c>
      <c r="K19" s="224">
        <v>15</v>
      </c>
      <c r="L19" s="224">
        <v>16</v>
      </c>
      <c r="M19" s="224">
        <v>18</v>
      </c>
      <c r="N19" s="224">
        <v>31</v>
      </c>
      <c r="O19" s="224">
        <v>23</v>
      </c>
      <c r="Q19" s="5" t="s">
        <v>325</v>
      </c>
      <c r="R19" s="511" t="s">
        <v>391</v>
      </c>
      <c r="S19" s="505"/>
      <c r="T19" s="505"/>
      <c r="U19" s="505"/>
      <c r="V19" s="524"/>
      <c r="W19" s="226">
        <v>35</v>
      </c>
      <c r="X19" s="224">
        <v>24</v>
      </c>
      <c r="Y19" s="224">
        <v>23</v>
      </c>
      <c r="Z19" s="224">
        <v>43</v>
      </c>
      <c r="AA19" s="224">
        <v>32</v>
      </c>
      <c r="AB19" s="224">
        <v>17</v>
      </c>
      <c r="AC19" s="224">
        <v>18</v>
      </c>
      <c r="AD19" s="224">
        <v>4</v>
      </c>
    </row>
    <row r="20" spans="2:30" ht="30" customHeight="1">
      <c r="B20" s="5" t="s">
        <v>392</v>
      </c>
      <c r="C20" s="515" t="s">
        <v>302</v>
      </c>
      <c r="D20" s="519"/>
      <c r="E20" s="519"/>
      <c r="F20" s="519"/>
      <c r="G20" s="520"/>
      <c r="H20" s="226">
        <v>423</v>
      </c>
      <c r="I20" s="224">
        <v>1</v>
      </c>
      <c r="J20" s="224">
        <v>29</v>
      </c>
      <c r="K20" s="224">
        <v>38</v>
      </c>
      <c r="L20" s="224">
        <v>30</v>
      </c>
      <c r="M20" s="224">
        <v>21</v>
      </c>
      <c r="N20" s="224">
        <v>29</v>
      </c>
      <c r="O20" s="224">
        <v>35</v>
      </c>
      <c r="Q20" s="5" t="s">
        <v>326</v>
      </c>
      <c r="R20" s="515" t="s">
        <v>302</v>
      </c>
      <c r="S20" s="519"/>
      <c r="T20" s="519"/>
      <c r="U20" s="519"/>
      <c r="V20" s="520"/>
      <c r="W20" s="226">
        <v>33</v>
      </c>
      <c r="X20" s="224">
        <v>85</v>
      </c>
      <c r="Y20" s="224">
        <v>78</v>
      </c>
      <c r="Z20" s="224">
        <v>27</v>
      </c>
      <c r="AA20" s="224">
        <v>8</v>
      </c>
      <c r="AB20" s="224">
        <v>6</v>
      </c>
      <c r="AC20" s="224">
        <v>2</v>
      </c>
      <c r="AD20" s="224">
        <v>1</v>
      </c>
    </row>
    <row r="21" spans="2:30" ht="30" customHeight="1">
      <c r="B21" s="10" t="s">
        <v>303</v>
      </c>
      <c r="C21" s="525" t="s">
        <v>393</v>
      </c>
      <c r="D21" s="523"/>
      <c r="E21" s="523"/>
      <c r="F21" s="523"/>
      <c r="G21" s="527"/>
      <c r="H21" s="229">
        <v>624</v>
      </c>
      <c r="I21" s="35">
        <v>3</v>
      </c>
      <c r="J21" s="35">
        <v>30</v>
      </c>
      <c r="K21" s="35">
        <v>37</v>
      </c>
      <c r="L21" s="35">
        <v>50</v>
      </c>
      <c r="M21" s="35">
        <v>44</v>
      </c>
      <c r="N21" s="35">
        <v>48</v>
      </c>
      <c r="O21" s="35">
        <v>66</v>
      </c>
      <c r="Q21" s="10" t="s">
        <v>394</v>
      </c>
      <c r="R21" s="525" t="s">
        <v>393</v>
      </c>
      <c r="S21" s="523"/>
      <c r="T21" s="523"/>
      <c r="U21" s="523"/>
      <c r="V21" s="527"/>
      <c r="W21" s="229">
        <v>56</v>
      </c>
      <c r="X21" s="35">
        <v>74</v>
      </c>
      <c r="Y21" s="35">
        <v>73</v>
      </c>
      <c r="Z21" s="35">
        <v>68</v>
      </c>
      <c r="AA21" s="35">
        <v>49</v>
      </c>
      <c r="AB21" s="35">
        <v>15</v>
      </c>
      <c r="AC21" s="35">
        <v>8</v>
      </c>
      <c r="AD21" s="35">
        <v>3</v>
      </c>
    </row>
    <row r="22" spans="2:30" ht="30" customHeight="1">
      <c r="B22" s="10" t="s">
        <v>395</v>
      </c>
      <c r="C22" s="519" t="s">
        <v>306</v>
      </c>
      <c r="D22" s="519"/>
      <c r="E22" s="519"/>
      <c r="F22" s="519"/>
      <c r="G22" s="520"/>
      <c r="H22" s="226">
        <v>223</v>
      </c>
      <c r="I22" s="224">
        <v>7</v>
      </c>
      <c r="J22" s="224">
        <v>14</v>
      </c>
      <c r="K22" s="224">
        <v>14</v>
      </c>
      <c r="L22" s="224">
        <v>27</v>
      </c>
      <c r="M22" s="224">
        <v>24</v>
      </c>
      <c r="N22" s="224">
        <v>17</v>
      </c>
      <c r="O22" s="224">
        <v>22</v>
      </c>
      <c r="Q22" s="10" t="s">
        <v>327</v>
      </c>
      <c r="R22" s="519" t="s">
        <v>306</v>
      </c>
      <c r="S22" s="519"/>
      <c r="T22" s="519"/>
      <c r="U22" s="519"/>
      <c r="V22" s="520"/>
      <c r="W22" s="226">
        <v>27</v>
      </c>
      <c r="X22" s="224">
        <v>38</v>
      </c>
      <c r="Y22" s="224">
        <v>25</v>
      </c>
      <c r="Z22" s="224">
        <v>6</v>
      </c>
      <c r="AA22" s="224">
        <v>2</v>
      </c>
      <c r="AB22" s="224" t="s">
        <v>135</v>
      </c>
      <c r="AC22" s="224" t="s">
        <v>135</v>
      </c>
      <c r="AD22" s="224">
        <v>0</v>
      </c>
    </row>
    <row r="23" spans="2:30" ht="30" customHeight="1">
      <c r="B23" s="10" t="s">
        <v>307</v>
      </c>
      <c r="C23" s="505" t="s">
        <v>362</v>
      </c>
      <c r="D23" s="505"/>
      <c r="E23" s="505"/>
      <c r="F23" s="505"/>
      <c r="G23" s="524"/>
      <c r="H23" s="226">
        <v>862</v>
      </c>
      <c r="I23" s="224">
        <v>7</v>
      </c>
      <c r="J23" s="224">
        <v>23</v>
      </c>
      <c r="K23" s="224">
        <v>33</v>
      </c>
      <c r="L23" s="224">
        <v>36</v>
      </c>
      <c r="M23" s="224">
        <v>46</v>
      </c>
      <c r="N23" s="224">
        <v>77</v>
      </c>
      <c r="O23" s="224">
        <v>80</v>
      </c>
      <c r="Q23" s="10" t="s">
        <v>307</v>
      </c>
      <c r="R23" s="505" t="s">
        <v>362</v>
      </c>
      <c r="S23" s="505"/>
      <c r="T23" s="505"/>
      <c r="U23" s="505"/>
      <c r="V23" s="524"/>
      <c r="W23" s="226">
        <v>72</v>
      </c>
      <c r="X23" s="224">
        <v>119</v>
      </c>
      <c r="Y23" s="224">
        <v>127</v>
      </c>
      <c r="Z23" s="224">
        <v>115</v>
      </c>
      <c r="AA23" s="224">
        <v>80</v>
      </c>
      <c r="AB23" s="224">
        <v>30</v>
      </c>
      <c r="AC23" s="224">
        <v>9</v>
      </c>
      <c r="AD23" s="224">
        <v>8</v>
      </c>
    </row>
    <row r="24" spans="2:30" ht="30" customHeight="1">
      <c r="B24" s="10" t="s">
        <v>309</v>
      </c>
      <c r="C24" s="505" t="s">
        <v>363</v>
      </c>
      <c r="D24" s="505"/>
      <c r="E24" s="505"/>
      <c r="F24" s="505"/>
      <c r="G24" s="524"/>
      <c r="H24" s="226">
        <v>444</v>
      </c>
      <c r="I24" s="224">
        <v>1</v>
      </c>
      <c r="J24" s="224">
        <v>29</v>
      </c>
      <c r="K24" s="224">
        <v>33</v>
      </c>
      <c r="L24" s="224">
        <v>49</v>
      </c>
      <c r="M24" s="224">
        <v>39</v>
      </c>
      <c r="N24" s="224">
        <v>49</v>
      </c>
      <c r="O24" s="224">
        <v>51</v>
      </c>
      <c r="Q24" s="10" t="s">
        <v>396</v>
      </c>
      <c r="R24" s="505" t="s">
        <v>363</v>
      </c>
      <c r="S24" s="505"/>
      <c r="T24" s="505"/>
      <c r="U24" s="505"/>
      <c r="V24" s="524"/>
      <c r="W24" s="226">
        <v>71</v>
      </c>
      <c r="X24" s="224">
        <v>74</v>
      </c>
      <c r="Y24" s="224">
        <v>35</v>
      </c>
      <c r="Z24" s="224">
        <v>9</v>
      </c>
      <c r="AA24" s="224">
        <v>3</v>
      </c>
      <c r="AB24" s="224">
        <v>1</v>
      </c>
      <c r="AC24" s="224" t="s">
        <v>135</v>
      </c>
      <c r="AD24" s="224">
        <v>0</v>
      </c>
    </row>
    <row r="25" spans="2:30" ht="30" customHeight="1">
      <c r="B25" s="87" t="s">
        <v>364</v>
      </c>
      <c r="C25" s="508" t="s">
        <v>312</v>
      </c>
      <c r="D25" s="508"/>
      <c r="E25" s="508"/>
      <c r="F25" s="508"/>
      <c r="G25" s="526"/>
      <c r="H25" s="227">
        <v>430</v>
      </c>
      <c r="I25" s="225">
        <v>13</v>
      </c>
      <c r="J25" s="225">
        <v>24</v>
      </c>
      <c r="K25" s="225">
        <v>38</v>
      </c>
      <c r="L25" s="225">
        <v>35</v>
      </c>
      <c r="M25" s="225">
        <v>37</v>
      </c>
      <c r="N25" s="225">
        <v>48</v>
      </c>
      <c r="O25" s="225">
        <v>44</v>
      </c>
      <c r="Q25" s="87" t="s">
        <v>364</v>
      </c>
      <c r="R25" s="508" t="s">
        <v>312</v>
      </c>
      <c r="S25" s="508"/>
      <c r="T25" s="508"/>
      <c r="U25" s="508"/>
      <c r="V25" s="526"/>
      <c r="W25" s="227">
        <v>36</v>
      </c>
      <c r="X25" s="225">
        <v>40</v>
      </c>
      <c r="Y25" s="225">
        <v>37</v>
      </c>
      <c r="Z25" s="225">
        <v>25</v>
      </c>
      <c r="AA25" s="225">
        <v>22</v>
      </c>
      <c r="AB25" s="225">
        <v>18</v>
      </c>
      <c r="AC25" s="225">
        <v>9</v>
      </c>
      <c r="AD25" s="225">
        <v>4</v>
      </c>
    </row>
    <row r="26" spans="2:30" ht="30" customHeight="1">
      <c r="B26" s="531" t="s">
        <v>4</v>
      </c>
      <c r="C26" s="531"/>
      <c r="D26" s="531"/>
      <c r="E26" s="531"/>
      <c r="F26" s="531"/>
      <c r="G26" s="532"/>
      <c r="H26" s="244">
        <f t="shared" ref="H26:O26" si="2">SUM(H27,H29:H47)</f>
        <v>12624</v>
      </c>
      <c r="I26" s="245">
        <f t="shared" si="2"/>
        <v>153</v>
      </c>
      <c r="J26" s="245">
        <f t="shared" si="2"/>
        <v>568</v>
      </c>
      <c r="K26" s="245">
        <f t="shared" si="2"/>
        <v>679</v>
      </c>
      <c r="L26" s="245">
        <f t="shared" si="2"/>
        <v>770</v>
      </c>
      <c r="M26" s="245">
        <f t="shared" si="2"/>
        <v>948</v>
      </c>
      <c r="N26" s="245">
        <f t="shared" si="2"/>
        <v>1168</v>
      </c>
      <c r="O26" s="245">
        <f t="shared" si="2"/>
        <v>1418</v>
      </c>
      <c r="Q26" s="531" t="s">
        <v>4</v>
      </c>
      <c r="R26" s="531"/>
      <c r="S26" s="531"/>
      <c r="T26" s="531"/>
      <c r="U26" s="531"/>
      <c r="V26" s="532"/>
      <c r="W26" s="244">
        <f t="shared" ref="W26:AD26" si="3">SUM(W27,W29:W47)</f>
        <v>1525</v>
      </c>
      <c r="X26" s="245">
        <f t="shared" si="3"/>
        <v>1614</v>
      </c>
      <c r="Y26" s="245">
        <f t="shared" si="3"/>
        <v>1461</v>
      </c>
      <c r="Z26" s="245">
        <f t="shared" si="3"/>
        <v>1021</v>
      </c>
      <c r="AA26" s="245">
        <f t="shared" si="3"/>
        <v>712</v>
      </c>
      <c r="AB26" s="245">
        <f t="shared" si="3"/>
        <v>352</v>
      </c>
      <c r="AC26" s="245">
        <f t="shared" si="3"/>
        <v>167</v>
      </c>
      <c r="AD26" s="245">
        <f t="shared" si="3"/>
        <v>68</v>
      </c>
    </row>
    <row r="27" spans="2:30" ht="30" customHeight="1">
      <c r="B27" s="5" t="s">
        <v>397</v>
      </c>
      <c r="C27" s="511" t="s">
        <v>273</v>
      </c>
      <c r="D27" s="505"/>
      <c r="E27" s="505"/>
      <c r="F27" s="505"/>
      <c r="G27" s="524"/>
      <c r="H27" s="251">
        <v>1133</v>
      </c>
      <c r="I27" s="252">
        <v>1</v>
      </c>
      <c r="J27" s="252">
        <v>12</v>
      </c>
      <c r="K27" s="252">
        <v>21</v>
      </c>
      <c r="L27" s="252">
        <v>39</v>
      </c>
      <c r="M27" s="252">
        <v>55</v>
      </c>
      <c r="N27" s="252">
        <v>75</v>
      </c>
      <c r="O27" s="252">
        <v>88</v>
      </c>
      <c r="Q27" s="5" t="s">
        <v>397</v>
      </c>
      <c r="R27" s="511" t="s">
        <v>273</v>
      </c>
      <c r="S27" s="505"/>
      <c r="T27" s="505"/>
      <c r="U27" s="505"/>
      <c r="V27" s="524"/>
      <c r="W27" s="251">
        <v>102</v>
      </c>
      <c r="X27" s="252">
        <v>116</v>
      </c>
      <c r="Y27" s="252">
        <v>166</v>
      </c>
      <c r="Z27" s="252">
        <v>174</v>
      </c>
      <c r="AA27" s="252">
        <v>123</v>
      </c>
      <c r="AB27" s="252">
        <v>90</v>
      </c>
      <c r="AC27" s="252">
        <v>58</v>
      </c>
      <c r="AD27" s="252">
        <v>13</v>
      </c>
    </row>
    <row r="28" spans="2:30" ht="30" customHeight="1">
      <c r="B28" s="5"/>
      <c r="C28" s="506" t="s">
        <v>274</v>
      </c>
      <c r="D28" s="506"/>
      <c r="E28" s="506"/>
      <c r="F28" s="22"/>
      <c r="G28" s="24"/>
      <c r="H28" s="226">
        <v>1132</v>
      </c>
      <c r="I28" s="224">
        <v>1</v>
      </c>
      <c r="J28" s="224">
        <v>12</v>
      </c>
      <c r="K28" s="224">
        <v>21</v>
      </c>
      <c r="L28" s="224">
        <v>39</v>
      </c>
      <c r="M28" s="224">
        <v>55</v>
      </c>
      <c r="N28" s="224">
        <v>75</v>
      </c>
      <c r="O28" s="224">
        <v>88</v>
      </c>
      <c r="Q28" s="5"/>
      <c r="R28" s="506" t="s">
        <v>274</v>
      </c>
      <c r="S28" s="506"/>
      <c r="T28" s="506"/>
      <c r="U28" s="22"/>
      <c r="V28" s="24"/>
      <c r="W28" s="226">
        <v>102</v>
      </c>
      <c r="X28" s="224">
        <v>116</v>
      </c>
      <c r="Y28" s="224">
        <v>166</v>
      </c>
      <c r="Z28" s="224">
        <v>174</v>
      </c>
      <c r="AA28" s="224">
        <v>122</v>
      </c>
      <c r="AB28" s="224">
        <v>90</v>
      </c>
      <c r="AC28" s="224">
        <v>58</v>
      </c>
      <c r="AD28" s="224">
        <v>13</v>
      </c>
    </row>
    <row r="29" spans="2:30" ht="30" customHeight="1">
      <c r="B29" s="10" t="s">
        <v>373</v>
      </c>
      <c r="C29" s="505" t="s">
        <v>276</v>
      </c>
      <c r="D29" s="505"/>
      <c r="E29" s="505"/>
      <c r="F29" s="505"/>
      <c r="G29" s="524"/>
      <c r="H29" s="226">
        <v>67</v>
      </c>
      <c r="I29" s="224" t="s">
        <v>135</v>
      </c>
      <c r="J29" s="224" t="s">
        <v>135</v>
      </c>
      <c r="K29" s="224" t="s">
        <v>135</v>
      </c>
      <c r="L29" s="224">
        <v>2</v>
      </c>
      <c r="M29" s="224">
        <v>6</v>
      </c>
      <c r="N29" s="224">
        <v>5</v>
      </c>
      <c r="O29" s="224">
        <v>4</v>
      </c>
      <c r="Q29" s="10" t="s">
        <v>398</v>
      </c>
      <c r="R29" s="505" t="s">
        <v>276</v>
      </c>
      <c r="S29" s="505"/>
      <c r="T29" s="505"/>
      <c r="U29" s="505"/>
      <c r="V29" s="524"/>
      <c r="W29" s="226">
        <v>7</v>
      </c>
      <c r="X29" s="224">
        <v>12</v>
      </c>
      <c r="Y29" s="224">
        <v>9</v>
      </c>
      <c r="Z29" s="224">
        <v>6</v>
      </c>
      <c r="AA29" s="224">
        <v>7</v>
      </c>
      <c r="AB29" s="224">
        <v>6</v>
      </c>
      <c r="AC29" s="224">
        <v>1</v>
      </c>
      <c r="AD29" s="224">
        <v>2</v>
      </c>
    </row>
    <row r="30" spans="2:30" ht="30" customHeight="1">
      <c r="B30" s="10" t="s">
        <v>315</v>
      </c>
      <c r="C30" s="505" t="s">
        <v>399</v>
      </c>
      <c r="D30" s="505"/>
      <c r="E30" s="505"/>
      <c r="F30" s="505"/>
      <c r="G30" s="524"/>
      <c r="H30" s="226" t="s">
        <v>135</v>
      </c>
      <c r="I30" s="224" t="s">
        <v>135</v>
      </c>
      <c r="J30" s="224" t="s">
        <v>135</v>
      </c>
      <c r="K30" s="224" t="s">
        <v>135</v>
      </c>
      <c r="L30" s="224" t="s">
        <v>135</v>
      </c>
      <c r="M30" s="224" t="s">
        <v>135</v>
      </c>
      <c r="N30" s="224" t="s">
        <v>135</v>
      </c>
      <c r="O30" s="224" t="s">
        <v>135</v>
      </c>
      <c r="Q30" s="10" t="s">
        <v>400</v>
      </c>
      <c r="R30" s="505" t="s">
        <v>399</v>
      </c>
      <c r="S30" s="505"/>
      <c r="T30" s="505"/>
      <c r="U30" s="505"/>
      <c r="V30" s="524"/>
      <c r="W30" s="226" t="s">
        <v>135</v>
      </c>
      <c r="X30" s="224" t="s">
        <v>135</v>
      </c>
      <c r="Y30" s="224" t="s">
        <v>135</v>
      </c>
      <c r="Z30" s="224" t="s">
        <v>135</v>
      </c>
      <c r="AA30" s="224" t="s">
        <v>135</v>
      </c>
      <c r="AB30" s="224" t="s">
        <v>135</v>
      </c>
      <c r="AC30" s="224" t="s">
        <v>135</v>
      </c>
      <c r="AD30" s="224">
        <v>0</v>
      </c>
    </row>
    <row r="31" spans="2:30" ht="30" customHeight="1">
      <c r="B31" s="10" t="s">
        <v>383</v>
      </c>
      <c r="C31" s="505" t="s">
        <v>280</v>
      </c>
      <c r="D31" s="505"/>
      <c r="E31" s="505"/>
      <c r="F31" s="505"/>
      <c r="G31" s="524"/>
      <c r="H31" s="226">
        <v>307</v>
      </c>
      <c r="I31" s="224">
        <v>3</v>
      </c>
      <c r="J31" s="224">
        <v>3</v>
      </c>
      <c r="K31" s="224">
        <v>10</v>
      </c>
      <c r="L31" s="224">
        <v>15</v>
      </c>
      <c r="M31" s="224">
        <v>18</v>
      </c>
      <c r="N31" s="224">
        <v>33</v>
      </c>
      <c r="O31" s="224">
        <v>30</v>
      </c>
      <c r="Q31" s="10" t="s">
        <v>401</v>
      </c>
      <c r="R31" s="505" t="s">
        <v>280</v>
      </c>
      <c r="S31" s="505"/>
      <c r="T31" s="505"/>
      <c r="U31" s="505"/>
      <c r="V31" s="524"/>
      <c r="W31" s="226">
        <v>45</v>
      </c>
      <c r="X31" s="224">
        <v>51</v>
      </c>
      <c r="Y31" s="224">
        <v>42</v>
      </c>
      <c r="Z31" s="224">
        <v>19</v>
      </c>
      <c r="AA31" s="224">
        <v>22</v>
      </c>
      <c r="AB31" s="224">
        <v>9</v>
      </c>
      <c r="AC31" s="224">
        <v>5</v>
      </c>
      <c r="AD31" s="224">
        <v>2</v>
      </c>
    </row>
    <row r="32" spans="2:30" ht="30" customHeight="1">
      <c r="B32" s="10" t="s">
        <v>402</v>
      </c>
      <c r="C32" s="505" t="s">
        <v>282</v>
      </c>
      <c r="D32" s="505"/>
      <c r="E32" s="505"/>
      <c r="F32" s="505"/>
      <c r="G32" s="524"/>
      <c r="H32" s="226">
        <v>2175</v>
      </c>
      <c r="I32" s="224">
        <v>28</v>
      </c>
      <c r="J32" s="224">
        <v>162</v>
      </c>
      <c r="K32" s="224">
        <v>174</v>
      </c>
      <c r="L32" s="224">
        <v>190</v>
      </c>
      <c r="M32" s="224">
        <v>172</v>
      </c>
      <c r="N32" s="224">
        <v>192</v>
      </c>
      <c r="O32" s="224">
        <v>264</v>
      </c>
      <c r="Q32" s="10" t="s">
        <v>402</v>
      </c>
      <c r="R32" s="505" t="s">
        <v>282</v>
      </c>
      <c r="S32" s="505"/>
      <c r="T32" s="505"/>
      <c r="U32" s="505"/>
      <c r="V32" s="524"/>
      <c r="W32" s="226">
        <v>262</v>
      </c>
      <c r="X32" s="224">
        <v>250</v>
      </c>
      <c r="Y32" s="224">
        <v>232</v>
      </c>
      <c r="Z32" s="224">
        <v>130</v>
      </c>
      <c r="AA32" s="224">
        <v>79</v>
      </c>
      <c r="AB32" s="224">
        <v>24</v>
      </c>
      <c r="AC32" s="224">
        <v>10</v>
      </c>
      <c r="AD32" s="224">
        <v>6</v>
      </c>
    </row>
    <row r="33" spans="2:30" ht="30" customHeight="1">
      <c r="B33" s="10" t="s">
        <v>403</v>
      </c>
      <c r="C33" s="522" t="s">
        <v>347</v>
      </c>
      <c r="D33" s="509"/>
      <c r="E33" s="509"/>
      <c r="F33" s="509"/>
      <c r="G33" s="530"/>
      <c r="H33" s="226">
        <v>22</v>
      </c>
      <c r="I33" s="224" t="s">
        <v>135</v>
      </c>
      <c r="J33" s="224">
        <v>1</v>
      </c>
      <c r="K33" s="224">
        <v>2</v>
      </c>
      <c r="L33" s="224">
        <v>3</v>
      </c>
      <c r="M33" s="224">
        <v>2</v>
      </c>
      <c r="N33" s="224">
        <v>2</v>
      </c>
      <c r="O33" s="224">
        <v>4</v>
      </c>
      <c r="Q33" s="10" t="s">
        <v>404</v>
      </c>
      <c r="R33" s="522" t="s">
        <v>347</v>
      </c>
      <c r="S33" s="509"/>
      <c r="T33" s="509"/>
      <c r="U33" s="509"/>
      <c r="V33" s="530"/>
      <c r="W33" s="226">
        <v>5</v>
      </c>
      <c r="X33" s="224">
        <v>1</v>
      </c>
      <c r="Y33" s="224">
        <v>1</v>
      </c>
      <c r="Z33" s="224">
        <v>1</v>
      </c>
      <c r="AA33" s="224" t="s">
        <v>135</v>
      </c>
      <c r="AB33" s="224" t="s">
        <v>135</v>
      </c>
      <c r="AC33" s="224" t="s">
        <v>135</v>
      </c>
      <c r="AD33" s="224">
        <v>0</v>
      </c>
    </row>
    <row r="34" spans="2:30" ht="30" customHeight="1">
      <c r="B34" s="10" t="s">
        <v>385</v>
      </c>
      <c r="C34" s="505" t="s">
        <v>286</v>
      </c>
      <c r="D34" s="505"/>
      <c r="E34" s="505"/>
      <c r="F34" s="505"/>
      <c r="G34" s="524"/>
      <c r="H34" s="226">
        <v>42</v>
      </c>
      <c r="I34" s="224" t="s">
        <v>135</v>
      </c>
      <c r="J34" s="224">
        <v>5</v>
      </c>
      <c r="K34" s="224">
        <v>4</v>
      </c>
      <c r="L34" s="224">
        <v>2</v>
      </c>
      <c r="M34" s="224">
        <v>5</v>
      </c>
      <c r="N34" s="224">
        <v>6</v>
      </c>
      <c r="O34" s="224">
        <v>2</v>
      </c>
      <c r="Q34" s="10" t="s">
        <v>385</v>
      </c>
      <c r="R34" s="505" t="s">
        <v>286</v>
      </c>
      <c r="S34" s="505"/>
      <c r="T34" s="505"/>
      <c r="U34" s="505"/>
      <c r="V34" s="524"/>
      <c r="W34" s="226">
        <v>5</v>
      </c>
      <c r="X34" s="224">
        <v>4</v>
      </c>
      <c r="Y34" s="224">
        <v>2</v>
      </c>
      <c r="Z34" s="224">
        <v>3</v>
      </c>
      <c r="AA34" s="224">
        <v>4</v>
      </c>
      <c r="AB34" s="224" t="s">
        <v>135</v>
      </c>
      <c r="AC34" s="224" t="s">
        <v>135</v>
      </c>
      <c r="AD34" s="224">
        <v>0</v>
      </c>
    </row>
    <row r="35" spans="2:30" ht="30" customHeight="1">
      <c r="B35" s="10" t="s">
        <v>348</v>
      </c>
      <c r="C35" s="505" t="s">
        <v>349</v>
      </c>
      <c r="D35" s="505"/>
      <c r="E35" s="505"/>
      <c r="F35" s="505"/>
      <c r="G35" s="524"/>
      <c r="H35" s="226">
        <v>228</v>
      </c>
      <c r="I35" s="224">
        <v>1</v>
      </c>
      <c r="J35" s="224">
        <v>9</v>
      </c>
      <c r="K35" s="224">
        <v>8</v>
      </c>
      <c r="L35" s="224">
        <v>15</v>
      </c>
      <c r="M35" s="224">
        <v>20</v>
      </c>
      <c r="N35" s="224">
        <v>28</v>
      </c>
      <c r="O35" s="224">
        <v>34</v>
      </c>
      <c r="Q35" s="10" t="s">
        <v>287</v>
      </c>
      <c r="R35" s="505" t="s">
        <v>349</v>
      </c>
      <c r="S35" s="505"/>
      <c r="T35" s="505"/>
      <c r="U35" s="505"/>
      <c r="V35" s="524"/>
      <c r="W35" s="226">
        <v>28</v>
      </c>
      <c r="X35" s="224">
        <v>35</v>
      </c>
      <c r="Y35" s="224">
        <v>21</v>
      </c>
      <c r="Z35" s="224">
        <v>10</v>
      </c>
      <c r="AA35" s="224">
        <v>12</v>
      </c>
      <c r="AB35" s="224">
        <v>4</v>
      </c>
      <c r="AC35" s="224">
        <v>3</v>
      </c>
      <c r="AD35" s="224">
        <v>0</v>
      </c>
    </row>
    <row r="36" spans="2:30" ht="30" customHeight="1">
      <c r="B36" s="10" t="s">
        <v>405</v>
      </c>
      <c r="C36" s="525" t="s">
        <v>406</v>
      </c>
      <c r="D36" s="511"/>
      <c r="E36" s="511"/>
      <c r="F36" s="511"/>
      <c r="G36" s="518"/>
      <c r="H36" s="226">
        <v>2375</v>
      </c>
      <c r="I36" s="224">
        <v>38</v>
      </c>
      <c r="J36" s="224">
        <v>93</v>
      </c>
      <c r="K36" s="224">
        <v>114</v>
      </c>
      <c r="L36" s="224">
        <v>112</v>
      </c>
      <c r="M36" s="224">
        <v>183</v>
      </c>
      <c r="N36" s="224">
        <v>205</v>
      </c>
      <c r="O36" s="224">
        <v>271</v>
      </c>
      <c r="Q36" s="10" t="s">
        <v>407</v>
      </c>
      <c r="R36" s="525" t="s">
        <v>406</v>
      </c>
      <c r="S36" s="511"/>
      <c r="T36" s="511"/>
      <c r="U36" s="511"/>
      <c r="V36" s="518"/>
      <c r="W36" s="226">
        <v>305</v>
      </c>
      <c r="X36" s="224">
        <v>268</v>
      </c>
      <c r="Y36" s="224">
        <v>284</v>
      </c>
      <c r="Z36" s="224">
        <v>216</v>
      </c>
      <c r="AA36" s="224">
        <v>144</v>
      </c>
      <c r="AB36" s="224">
        <v>77</v>
      </c>
      <c r="AC36" s="224">
        <v>39</v>
      </c>
      <c r="AD36" s="224">
        <v>26</v>
      </c>
    </row>
    <row r="37" spans="2:30" ht="30" customHeight="1">
      <c r="B37" s="10" t="s">
        <v>352</v>
      </c>
      <c r="C37" s="511" t="s">
        <v>292</v>
      </c>
      <c r="D37" s="505"/>
      <c r="E37" s="505"/>
      <c r="F37" s="505"/>
      <c r="G37" s="524"/>
      <c r="H37" s="226">
        <v>372</v>
      </c>
      <c r="I37" s="224">
        <v>10</v>
      </c>
      <c r="J37" s="224">
        <v>16</v>
      </c>
      <c r="K37" s="224">
        <v>18</v>
      </c>
      <c r="L37" s="224">
        <v>15</v>
      </c>
      <c r="M37" s="224">
        <v>35</v>
      </c>
      <c r="N37" s="224">
        <v>37</v>
      </c>
      <c r="O37" s="224">
        <v>53</v>
      </c>
      <c r="Q37" s="10" t="s">
        <v>386</v>
      </c>
      <c r="R37" s="511" t="s">
        <v>292</v>
      </c>
      <c r="S37" s="505"/>
      <c r="T37" s="505"/>
      <c r="U37" s="505"/>
      <c r="V37" s="524"/>
      <c r="W37" s="226">
        <v>54</v>
      </c>
      <c r="X37" s="224">
        <v>67</v>
      </c>
      <c r="Y37" s="224">
        <v>40</v>
      </c>
      <c r="Z37" s="224">
        <v>11</v>
      </c>
      <c r="AA37" s="224">
        <v>15</v>
      </c>
      <c r="AB37" s="224" t="s">
        <v>135</v>
      </c>
      <c r="AC37" s="224">
        <v>1</v>
      </c>
      <c r="AD37" s="224">
        <v>0</v>
      </c>
    </row>
    <row r="38" spans="2:30" ht="30" customHeight="1">
      <c r="B38" s="10" t="s">
        <v>408</v>
      </c>
      <c r="C38" s="519" t="s">
        <v>294</v>
      </c>
      <c r="D38" s="519"/>
      <c r="E38" s="519"/>
      <c r="F38" s="519"/>
      <c r="G38" s="520"/>
      <c r="H38" s="226">
        <v>103</v>
      </c>
      <c r="I38" s="224">
        <v>2</v>
      </c>
      <c r="J38" s="224">
        <v>1</v>
      </c>
      <c r="K38" s="224">
        <v>3</v>
      </c>
      <c r="L38" s="224">
        <v>5</v>
      </c>
      <c r="M38" s="224">
        <v>3</v>
      </c>
      <c r="N38" s="224">
        <v>6</v>
      </c>
      <c r="O38" s="224">
        <v>10</v>
      </c>
      <c r="Q38" s="10" t="s">
        <v>408</v>
      </c>
      <c r="R38" s="519" t="s">
        <v>294</v>
      </c>
      <c r="S38" s="519"/>
      <c r="T38" s="519"/>
      <c r="U38" s="519"/>
      <c r="V38" s="520"/>
      <c r="W38" s="226">
        <v>11</v>
      </c>
      <c r="X38" s="224">
        <v>15</v>
      </c>
      <c r="Y38" s="224">
        <v>14</v>
      </c>
      <c r="Z38" s="224">
        <v>11</v>
      </c>
      <c r="AA38" s="224">
        <v>7</v>
      </c>
      <c r="AB38" s="224">
        <v>9</v>
      </c>
      <c r="AC38" s="224">
        <v>2</v>
      </c>
      <c r="AD38" s="224">
        <v>4</v>
      </c>
    </row>
    <row r="39" spans="2:30" ht="30" customHeight="1">
      <c r="B39" s="10" t="s">
        <v>295</v>
      </c>
      <c r="C39" s="528" t="s">
        <v>355</v>
      </c>
      <c r="D39" s="528"/>
      <c r="E39" s="528"/>
      <c r="F39" s="528"/>
      <c r="G39" s="529"/>
      <c r="H39" s="229">
        <v>163</v>
      </c>
      <c r="I39" s="224" t="s">
        <v>135</v>
      </c>
      <c r="J39" s="35">
        <v>4</v>
      </c>
      <c r="K39" s="35">
        <v>15</v>
      </c>
      <c r="L39" s="35">
        <v>10</v>
      </c>
      <c r="M39" s="35">
        <v>13</v>
      </c>
      <c r="N39" s="35">
        <v>16</v>
      </c>
      <c r="O39" s="35">
        <v>17</v>
      </c>
      <c r="Q39" s="10" t="s">
        <v>409</v>
      </c>
      <c r="R39" s="528" t="s">
        <v>355</v>
      </c>
      <c r="S39" s="528"/>
      <c r="T39" s="528"/>
      <c r="U39" s="528"/>
      <c r="V39" s="529"/>
      <c r="W39" s="229">
        <v>18</v>
      </c>
      <c r="X39" s="35">
        <v>18</v>
      </c>
      <c r="Y39" s="35">
        <v>22</v>
      </c>
      <c r="Z39" s="35">
        <v>15</v>
      </c>
      <c r="AA39" s="35">
        <v>10</v>
      </c>
      <c r="AB39" s="35">
        <v>4</v>
      </c>
      <c r="AC39" s="224" t="s">
        <v>135</v>
      </c>
      <c r="AD39" s="224">
        <v>1</v>
      </c>
    </row>
    <row r="40" spans="2:30" ht="30" customHeight="1">
      <c r="B40" s="5" t="s">
        <v>410</v>
      </c>
      <c r="C40" s="511" t="s">
        <v>411</v>
      </c>
      <c r="D40" s="505"/>
      <c r="E40" s="505"/>
      <c r="F40" s="505"/>
      <c r="G40" s="524"/>
      <c r="H40" s="226">
        <v>1007</v>
      </c>
      <c r="I40" s="224">
        <v>32</v>
      </c>
      <c r="J40" s="224">
        <v>56</v>
      </c>
      <c r="K40" s="224">
        <v>27</v>
      </c>
      <c r="L40" s="224">
        <v>35</v>
      </c>
      <c r="M40" s="224">
        <v>72</v>
      </c>
      <c r="N40" s="224">
        <v>78</v>
      </c>
      <c r="O40" s="224">
        <v>88</v>
      </c>
      <c r="Q40" s="5" t="s">
        <v>356</v>
      </c>
      <c r="R40" s="511" t="s">
        <v>411</v>
      </c>
      <c r="S40" s="505"/>
      <c r="T40" s="505"/>
      <c r="U40" s="505"/>
      <c r="V40" s="524"/>
      <c r="W40" s="226">
        <v>99</v>
      </c>
      <c r="X40" s="224">
        <v>114</v>
      </c>
      <c r="Y40" s="224">
        <v>128</v>
      </c>
      <c r="Z40" s="224">
        <v>112</v>
      </c>
      <c r="AA40" s="224">
        <v>101</v>
      </c>
      <c r="AB40" s="224">
        <v>43</v>
      </c>
      <c r="AC40" s="224">
        <v>15</v>
      </c>
      <c r="AD40" s="224">
        <v>7</v>
      </c>
    </row>
    <row r="41" spans="2:30" ht="30" customHeight="1">
      <c r="B41" s="5" t="s">
        <v>390</v>
      </c>
      <c r="C41" s="511" t="s">
        <v>391</v>
      </c>
      <c r="D41" s="505"/>
      <c r="E41" s="505"/>
      <c r="F41" s="505"/>
      <c r="G41" s="524"/>
      <c r="H41" s="226">
        <v>587</v>
      </c>
      <c r="I41" s="224">
        <v>6</v>
      </c>
      <c r="J41" s="224">
        <v>20</v>
      </c>
      <c r="K41" s="224">
        <v>32</v>
      </c>
      <c r="L41" s="224">
        <v>29</v>
      </c>
      <c r="M41" s="224">
        <v>30</v>
      </c>
      <c r="N41" s="224">
        <v>51</v>
      </c>
      <c r="O41" s="224">
        <v>66</v>
      </c>
      <c r="Q41" s="5" t="s">
        <v>325</v>
      </c>
      <c r="R41" s="511" t="s">
        <v>391</v>
      </c>
      <c r="S41" s="505"/>
      <c r="T41" s="505"/>
      <c r="U41" s="505"/>
      <c r="V41" s="524"/>
      <c r="W41" s="226">
        <v>54</v>
      </c>
      <c r="X41" s="224">
        <v>74</v>
      </c>
      <c r="Y41" s="224">
        <v>57</v>
      </c>
      <c r="Z41" s="224">
        <v>65</v>
      </c>
      <c r="AA41" s="224">
        <v>50</v>
      </c>
      <c r="AB41" s="224">
        <v>38</v>
      </c>
      <c r="AC41" s="224">
        <v>13</v>
      </c>
      <c r="AD41" s="224">
        <v>2</v>
      </c>
    </row>
    <row r="42" spans="2:30" ht="30" customHeight="1">
      <c r="B42" s="5" t="s">
        <v>326</v>
      </c>
      <c r="C42" s="515" t="s">
        <v>302</v>
      </c>
      <c r="D42" s="519"/>
      <c r="E42" s="519"/>
      <c r="F42" s="519"/>
      <c r="G42" s="520"/>
      <c r="H42" s="226">
        <v>526</v>
      </c>
      <c r="I42" s="224">
        <v>4</v>
      </c>
      <c r="J42" s="224">
        <v>21</v>
      </c>
      <c r="K42" s="224">
        <v>40</v>
      </c>
      <c r="L42" s="224">
        <v>52</v>
      </c>
      <c r="M42" s="224">
        <v>39</v>
      </c>
      <c r="N42" s="224">
        <v>49</v>
      </c>
      <c r="O42" s="224">
        <v>65</v>
      </c>
      <c r="Q42" s="5" t="s">
        <v>392</v>
      </c>
      <c r="R42" s="515" t="s">
        <v>302</v>
      </c>
      <c r="S42" s="519"/>
      <c r="T42" s="519"/>
      <c r="U42" s="519"/>
      <c r="V42" s="520"/>
      <c r="W42" s="226">
        <v>62</v>
      </c>
      <c r="X42" s="224">
        <v>95</v>
      </c>
      <c r="Y42" s="224">
        <v>67</v>
      </c>
      <c r="Z42" s="224">
        <v>16</v>
      </c>
      <c r="AA42" s="224">
        <v>8</v>
      </c>
      <c r="AB42" s="224">
        <v>4</v>
      </c>
      <c r="AC42" s="224">
        <v>4</v>
      </c>
      <c r="AD42" s="224">
        <v>0</v>
      </c>
    </row>
    <row r="43" spans="2:30" ht="30" customHeight="1">
      <c r="B43" s="10" t="s">
        <v>303</v>
      </c>
      <c r="C43" s="525" t="s">
        <v>304</v>
      </c>
      <c r="D43" s="523"/>
      <c r="E43" s="523"/>
      <c r="F43" s="523"/>
      <c r="G43" s="527"/>
      <c r="H43" s="229">
        <v>2357</v>
      </c>
      <c r="I43" s="35">
        <v>15</v>
      </c>
      <c r="J43" s="35">
        <v>103</v>
      </c>
      <c r="K43" s="35">
        <v>140</v>
      </c>
      <c r="L43" s="35">
        <v>157</v>
      </c>
      <c r="M43" s="35">
        <v>212</v>
      </c>
      <c r="N43" s="35">
        <v>271</v>
      </c>
      <c r="O43" s="35">
        <v>284</v>
      </c>
      <c r="Q43" s="10" t="s">
        <v>394</v>
      </c>
      <c r="R43" s="525" t="s">
        <v>304</v>
      </c>
      <c r="S43" s="523"/>
      <c r="T43" s="523"/>
      <c r="U43" s="523"/>
      <c r="V43" s="527"/>
      <c r="W43" s="229">
        <v>321</v>
      </c>
      <c r="X43" s="35">
        <v>353</v>
      </c>
      <c r="Y43" s="35">
        <v>258</v>
      </c>
      <c r="Z43" s="35">
        <v>145</v>
      </c>
      <c r="AA43" s="35">
        <v>73</v>
      </c>
      <c r="AB43" s="35">
        <v>15</v>
      </c>
      <c r="AC43" s="35">
        <v>8</v>
      </c>
      <c r="AD43" s="35">
        <v>2</v>
      </c>
    </row>
    <row r="44" spans="2:30" ht="30" customHeight="1">
      <c r="B44" s="10" t="s">
        <v>412</v>
      </c>
      <c r="C44" s="519" t="s">
        <v>306</v>
      </c>
      <c r="D44" s="519"/>
      <c r="E44" s="519"/>
      <c r="F44" s="519"/>
      <c r="G44" s="520"/>
      <c r="H44" s="226">
        <v>142</v>
      </c>
      <c r="I44" s="224">
        <v>5</v>
      </c>
      <c r="J44" s="224">
        <v>17</v>
      </c>
      <c r="K44" s="224">
        <v>11</v>
      </c>
      <c r="L44" s="224">
        <v>13</v>
      </c>
      <c r="M44" s="224">
        <v>9</v>
      </c>
      <c r="N44" s="224">
        <v>10</v>
      </c>
      <c r="O44" s="224">
        <v>22</v>
      </c>
      <c r="Q44" s="10" t="s">
        <v>412</v>
      </c>
      <c r="R44" s="519" t="s">
        <v>306</v>
      </c>
      <c r="S44" s="519"/>
      <c r="T44" s="519"/>
      <c r="U44" s="519"/>
      <c r="V44" s="520"/>
      <c r="W44" s="226">
        <v>19</v>
      </c>
      <c r="X44" s="224">
        <v>18</v>
      </c>
      <c r="Y44" s="224">
        <v>14</v>
      </c>
      <c r="Z44" s="224">
        <v>4</v>
      </c>
      <c r="AA44" s="224" t="s">
        <v>135</v>
      </c>
      <c r="AB44" s="224" t="s">
        <v>135</v>
      </c>
      <c r="AC44" s="224" t="s">
        <v>135</v>
      </c>
      <c r="AD44" s="224">
        <v>0</v>
      </c>
    </row>
    <row r="45" spans="2:30" ht="30" customHeight="1">
      <c r="B45" s="10" t="s">
        <v>361</v>
      </c>
      <c r="C45" s="505" t="s">
        <v>362</v>
      </c>
      <c r="D45" s="505"/>
      <c r="E45" s="505"/>
      <c r="F45" s="505"/>
      <c r="G45" s="524"/>
      <c r="H45" s="226">
        <v>427</v>
      </c>
      <c r="I45" s="224">
        <v>2</v>
      </c>
      <c r="J45" s="224">
        <v>9</v>
      </c>
      <c r="K45" s="224">
        <v>8</v>
      </c>
      <c r="L45" s="224">
        <v>19</v>
      </c>
      <c r="M45" s="224">
        <v>28</v>
      </c>
      <c r="N45" s="224">
        <v>48</v>
      </c>
      <c r="O45" s="224">
        <v>46</v>
      </c>
      <c r="Q45" s="10" t="s">
        <v>361</v>
      </c>
      <c r="R45" s="505" t="s">
        <v>362</v>
      </c>
      <c r="S45" s="505"/>
      <c r="T45" s="505"/>
      <c r="U45" s="505"/>
      <c r="V45" s="524"/>
      <c r="W45" s="226">
        <v>45</v>
      </c>
      <c r="X45" s="224">
        <v>54</v>
      </c>
      <c r="Y45" s="224">
        <v>59</v>
      </c>
      <c r="Z45" s="224">
        <v>55</v>
      </c>
      <c r="AA45" s="224">
        <v>36</v>
      </c>
      <c r="AB45" s="224">
        <v>15</v>
      </c>
      <c r="AC45" s="224">
        <v>2</v>
      </c>
      <c r="AD45" s="224">
        <v>1</v>
      </c>
    </row>
    <row r="46" spans="2:30" ht="30" customHeight="1">
      <c r="B46" s="10" t="s">
        <v>413</v>
      </c>
      <c r="C46" s="505" t="s">
        <v>363</v>
      </c>
      <c r="D46" s="505"/>
      <c r="E46" s="505"/>
      <c r="F46" s="505"/>
      <c r="G46" s="524"/>
      <c r="H46" s="226">
        <v>260</v>
      </c>
      <c r="I46" s="224">
        <v>5</v>
      </c>
      <c r="J46" s="224">
        <v>12</v>
      </c>
      <c r="K46" s="224">
        <v>25</v>
      </c>
      <c r="L46" s="224">
        <v>17</v>
      </c>
      <c r="M46" s="224">
        <v>23</v>
      </c>
      <c r="N46" s="224">
        <v>27</v>
      </c>
      <c r="O46" s="224">
        <v>39</v>
      </c>
      <c r="Q46" s="10" t="s">
        <v>309</v>
      </c>
      <c r="R46" s="505" t="s">
        <v>363</v>
      </c>
      <c r="S46" s="505"/>
      <c r="T46" s="505"/>
      <c r="U46" s="505"/>
      <c r="V46" s="524"/>
      <c r="W46" s="226">
        <v>49</v>
      </c>
      <c r="X46" s="224">
        <v>30</v>
      </c>
      <c r="Y46" s="224">
        <v>24</v>
      </c>
      <c r="Z46" s="224">
        <v>8</v>
      </c>
      <c r="AA46" s="224" t="s">
        <v>135</v>
      </c>
      <c r="AB46" s="224" t="s">
        <v>135</v>
      </c>
      <c r="AC46" s="224">
        <v>1</v>
      </c>
      <c r="AD46" s="224">
        <v>0</v>
      </c>
    </row>
    <row r="47" spans="2:30" ht="30" customHeight="1">
      <c r="B47" s="87" t="s">
        <v>379</v>
      </c>
      <c r="C47" s="508" t="s">
        <v>312</v>
      </c>
      <c r="D47" s="508"/>
      <c r="E47" s="508"/>
      <c r="F47" s="508"/>
      <c r="G47" s="526"/>
      <c r="H47" s="227">
        <v>331</v>
      </c>
      <c r="I47" s="225">
        <v>1</v>
      </c>
      <c r="J47" s="225">
        <v>24</v>
      </c>
      <c r="K47" s="225">
        <v>27</v>
      </c>
      <c r="L47" s="225">
        <v>40</v>
      </c>
      <c r="M47" s="225">
        <v>23</v>
      </c>
      <c r="N47" s="225">
        <v>29</v>
      </c>
      <c r="O47" s="225">
        <v>31</v>
      </c>
      <c r="Q47" s="87" t="s">
        <v>364</v>
      </c>
      <c r="R47" s="508" t="s">
        <v>312</v>
      </c>
      <c r="S47" s="508"/>
      <c r="T47" s="508"/>
      <c r="U47" s="508"/>
      <c r="V47" s="526"/>
      <c r="W47" s="227">
        <v>34</v>
      </c>
      <c r="X47" s="225">
        <v>39</v>
      </c>
      <c r="Y47" s="225">
        <v>21</v>
      </c>
      <c r="Z47" s="225">
        <v>20</v>
      </c>
      <c r="AA47" s="225">
        <v>21</v>
      </c>
      <c r="AB47" s="225">
        <v>14</v>
      </c>
      <c r="AC47" s="225">
        <v>5</v>
      </c>
      <c r="AD47" s="225">
        <v>2</v>
      </c>
    </row>
    <row r="48" spans="2:30" ht="30" customHeight="1">
      <c r="AA48" s="449" t="s">
        <v>26</v>
      </c>
      <c r="AB48" s="449"/>
      <c r="AC48" s="449"/>
      <c r="AD48" s="449"/>
    </row>
  </sheetData>
  <mergeCells count="92">
    <mergeCell ref="B1:O1"/>
    <mergeCell ref="B3:G3"/>
    <mergeCell ref="B4:G4"/>
    <mergeCell ref="Q3:V3"/>
    <mergeCell ref="Q4:V4"/>
    <mergeCell ref="C5:G5"/>
    <mergeCell ref="R5:V5"/>
    <mergeCell ref="R6:T6"/>
    <mergeCell ref="C7:G7"/>
    <mergeCell ref="C6:E6"/>
    <mergeCell ref="R7:V7"/>
    <mergeCell ref="R8:V8"/>
    <mergeCell ref="C9:G9"/>
    <mergeCell ref="C8:G8"/>
    <mergeCell ref="R9:V9"/>
    <mergeCell ref="R10:V10"/>
    <mergeCell ref="C11:G11"/>
    <mergeCell ref="C10:G10"/>
    <mergeCell ref="R11:V11"/>
    <mergeCell ref="R12:V12"/>
    <mergeCell ref="C13:G13"/>
    <mergeCell ref="C12:G12"/>
    <mergeCell ref="R13:V13"/>
    <mergeCell ref="R14:V14"/>
    <mergeCell ref="C15:G15"/>
    <mergeCell ref="C14:G14"/>
    <mergeCell ref="R15:V15"/>
    <mergeCell ref="R16:V16"/>
    <mergeCell ref="C17:G17"/>
    <mergeCell ref="C16:G16"/>
    <mergeCell ref="R17:V17"/>
    <mergeCell ref="R18:V18"/>
    <mergeCell ref="C19:G19"/>
    <mergeCell ref="C18:G18"/>
    <mergeCell ref="R19:V19"/>
    <mergeCell ref="R20:V20"/>
    <mergeCell ref="C21:G21"/>
    <mergeCell ref="C20:G20"/>
    <mergeCell ref="R21:V21"/>
    <mergeCell ref="R22:V22"/>
    <mergeCell ref="C23:G23"/>
    <mergeCell ref="C22:G22"/>
    <mergeCell ref="R23:V23"/>
    <mergeCell ref="R24:V24"/>
    <mergeCell ref="C25:G25"/>
    <mergeCell ref="C24:G24"/>
    <mergeCell ref="R25:V25"/>
    <mergeCell ref="Q26:V26"/>
    <mergeCell ref="C27:G27"/>
    <mergeCell ref="B26:G26"/>
    <mergeCell ref="R27:V27"/>
    <mergeCell ref="R28:T28"/>
    <mergeCell ref="C29:G29"/>
    <mergeCell ref="C28:E28"/>
    <mergeCell ref="R29:V29"/>
    <mergeCell ref="R30:V30"/>
    <mergeCell ref="C31:G31"/>
    <mergeCell ref="C30:G30"/>
    <mergeCell ref="R31:V31"/>
    <mergeCell ref="R32:V32"/>
    <mergeCell ref="C33:G33"/>
    <mergeCell ref="C32:G32"/>
    <mergeCell ref="R33:V33"/>
    <mergeCell ref="R34:V34"/>
    <mergeCell ref="C35:G35"/>
    <mergeCell ref="C34:G34"/>
    <mergeCell ref="R35:V35"/>
    <mergeCell ref="R36:V36"/>
    <mergeCell ref="C37:G37"/>
    <mergeCell ref="C36:G36"/>
    <mergeCell ref="R37:V37"/>
    <mergeCell ref="R38:V38"/>
    <mergeCell ref="C39:G39"/>
    <mergeCell ref="C38:G38"/>
    <mergeCell ref="R39:V39"/>
    <mergeCell ref="R40:V40"/>
    <mergeCell ref="C41:G41"/>
    <mergeCell ref="C40:G40"/>
    <mergeCell ref="R41:V41"/>
    <mergeCell ref="R42:V42"/>
    <mergeCell ref="C43:G43"/>
    <mergeCell ref="C42:G42"/>
    <mergeCell ref="R43:V43"/>
    <mergeCell ref="C47:G47"/>
    <mergeCell ref="C46:G46"/>
    <mergeCell ref="AA48:AD48"/>
    <mergeCell ref="R47:V47"/>
    <mergeCell ref="R44:V44"/>
    <mergeCell ref="C45:G45"/>
    <mergeCell ref="C44:G44"/>
    <mergeCell ref="R45:V45"/>
    <mergeCell ref="R46:V46"/>
  </mergeCells>
  <phoneticPr fontId="1"/>
  <printOptions verticalCentered="1"/>
  <pageMargins left="0.70866141732283472" right="0.70866141732283472" top="0" bottom="0" header="0.31496062992125984" footer="0.31496062992125984"/>
  <pageSetup paperSize="9" scale="59" orientation="portrait" r:id="rId1"/>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42"/>
  <sheetViews>
    <sheetView zoomScale="70" zoomScaleNormal="70" workbookViewId="0">
      <selection activeCell="AN23" sqref="AN23"/>
    </sheetView>
  </sheetViews>
  <sheetFormatPr defaultColWidth="3.625" defaultRowHeight="14.25"/>
  <cols>
    <col min="1" max="1" width="5.5" style="10" customWidth="1"/>
    <col min="2" max="4" width="5.625" style="10" customWidth="1"/>
    <col min="5" max="5" width="4.125" style="10" customWidth="1"/>
    <col min="6" max="6" width="3.625" style="10" customWidth="1"/>
    <col min="7" max="7" width="3.75" style="10" customWidth="1"/>
    <col min="8" max="9" width="3.875" style="10" customWidth="1"/>
    <col min="10" max="10" width="3.625" style="10" customWidth="1"/>
    <col min="11" max="11" width="3.75" style="10" customWidth="1"/>
    <col min="12" max="13" width="3.625" style="10" customWidth="1"/>
    <col min="14" max="14" width="4.5" style="10" customWidth="1"/>
    <col min="15" max="17" width="5.625" style="10" customWidth="1"/>
    <col min="18" max="18" width="4.125" style="10" customWidth="1"/>
    <col min="19" max="20" width="3.625" style="10"/>
    <col min="21" max="21" width="4.125" style="10" customWidth="1"/>
    <col min="22" max="256" width="3.625" style="10"/>
    <col min="257" max="257" width="5.5" style="10" customWidth="1"/>
    <col min="258" max="260" width="5.625" style="10" customWidth="1"/>
    <col min="261" max="261" width="4.125" style="10" customWidth="1"/>
    <col min="262" max="262" width="3.625" style="10" customWidth="1"/>
    <col min="263" max="263" width="3.75" style="10" customWidth="1"/>
    <col min="264" max="265" width="3.875" style="10" customWidth="1"/>
    <col min="266" max="269" width="3.625" style="10" customWidth="1"/>
    <col min="270" max="270" width="4.5" style="10" customWidth="1"/>
    <col min="271" max="273" width="5.625" style="10" customWidth="1"/>
    <col min="274" max="274" width="4.125" style="10" customWidth="1"/>
    <col min="275" max="512" width="3.625" style="10"/>
    <col min="513" max="513" width="5.5" style="10" customWidth="1"/>
    <col min="514" max="516" width="5.625" style="10" customWidth="1"/>
    <col min="517" max="517" width="4.125" style="10" customWidth="1"/>
    <col min="518" max="518" width="3.625" style="10" customWidth="1"/>
    <col min="519" max="519" width="3.75" style="10" customWidth="1"/>
    <col min="520" max="521" width="3.875" style="10" customWidth="1"/>
    <col min="522" max="525" width="3.625" style="10" customWidth="1"/>
    <col min="526" max="526" width="4.5" style="10" customWidth="1"/>
    <col min="527" max="529" width="5.625" style="10" customWidth="1"/>
    <col min="530" max="530" width="4.125" style="10" customWidth="1"/>
    <col min="531" max="768" width="3.625" style="10"/>
    <col min="769" max="769" width="5.5" style="10" customWidth="1"/>
    <col min="770" max="772" width="5.625" style="10" customWidth="1"/>
    <col min="773" max="773" width="4.125" style="10" customWidth="1"/>
    <col min="774" max="774" width="3.625" style="10" customWidth="1"/>
    <col min="775" max="775" width="3.75" style="10" customWidth="1"/>
    <col min="776" max="777" width="3.875" style="10" customWidth="1"/>
    <col min="778" max="781" width="3.625" style="10" customWidth="1"/>
    <col min="782" max="782" width="4.5" style="10" customWidth="1"/>
    <col min="783" max="785" width="5.625" style="10" customWidth="1"/>
    <col min="786" max="786" width="4.125" style="10" customWidth="1"/>
    <col min="787" max="1024" width="3.625" style="10"/>
    <col min="1025" max="1025" width="5.5" style="10" customWidth="1"/>
    <col min="1026" max="1028" width="5.625" style="10" customWidth="1"/>
    <col min="1029" max="1029" width="4.125" style="10" customWidth="1"/>
    <col min="1030" max="1030" width="3.625" style="10" customWidth="1"/>
    <col min="1031" max="1031" width="3.75" style="10" customWidth="1"/>
    <col min="1032" max="1033" width="3.875" style="10" customWidth="1"/>
    <col min="1034" max="1037" width="3.625" style="10" customWidth="1"/>
    <col min="1038" max="1038" width="4.5" style="10" customWidth="1"/>
    <col min="1039" max="1041" width="5.625" style="10" customWidth="1"/>
    <col min="1042" max="1042" width="4.125" style="10" customWidth="1"/>
    <col min="1043" max="1280" width="3.625" style="10"/>
    <col min="1281" max="1281" width="5.5" style="10" customWidth="1"/>
    <col min="1282" max="1284" width="5.625" style="10" customWidth="1"/>
    <col min="1285" max="1285" width="4.125" style="10" customWidth="1"/>
    <col min="1286" max="1286" width="3.625" style="10" customWidth="1"/>
    <col min="1287" max="1287" width="3.75" style="10" customWidth="1"/>
    <col min="1288" max="1289" width="3.875" style="10" customWidth="1"/>
    <col min="1290" max="1293" width="3.625" style="10" customWidth="1"/>
    <col min="1294" max="1294" width="4.5" style="10" customWidth="1"/>
    <col min="1295" max="1297" width="5.625" style="10" customWidth="1"/>
    <col min="1298" max="1298" width="4.125" style="10" customWidth="1"/>
    <col min="1299" max="1536" width="3.625" style="10"/>
    <col min="1537" max="1537" width="5.5" style="10" customWidth="1"/>
    <col min="1538" max="1540" width="5.625" style="10" customWidth="1"/>
    <col min="1541" max="1541" width="4.125" style="10" customWidth="1"/>
    <col min="1542" max="1542" width="3.625" style="10" customWidth="1"/>
    <col min="1543" max="1543" width="3.75" style="10" customWidth="1"/>
    <col min="1544" max="1545" width="3.875" style="10" customWidth="1"/>
    <col min="1546" max="1549" width="3.625" style="10" customWidth="1"/>
    <col min="1550" max="1550" width="4.5" style="10" customWidth="1"/>
    <col min="1551" max="1553" width="5.625" style="10" customWidth="1"/>
    <col min="1554" max="1554" width="4.125" style="10" customWidth="1"/>
    <col min="1555" max="1792" width="3.625" style="10"/>
    <col min="1793" max="1793" width="5.5" style="10" customWidth="1"/>
    <col min="1794" max="1796" width="5.625" style="10" customWidth="1"/>
    <col min="1797" max="1797" width="4.125" style="10" customWidth="1"/>
    <col min="1798" max="1798" width="3.625" style="10" customWidth="1"/>
    <col min="1799" max="1799" width="3.75" style="10" customWidth="1"/>
    <col min="1800" max="1801" width="3.875" style="10" customWidth="1"/>
    <col min="1802" max="1805" width="3.625" style="10" customWidth="1"/>
    <col min="1806" max="1806" width="4.5" style="10" customWidth="1"/>
    <col min="1807" max="1809" width="5.625" style="10" customWidth="1"/>
    <col min="1810" max="1810" width="4.125" style="10" customWidth="1"/>
    <col min="1811" max="2048" width="3.625" style="10"/>
    <col min="2049" max="2049" width="5.5" style="10" customWidth="1"/>
    <col min="2050" max="2052" width="5.625" style="10" customWidth="1"/>
    <col min="2053" max="2053" width="4.125" style="10" customWidth="1"/>
    <col min="2054" max="2054" width="3.625" style="10" customWidth="1"/>
    <col min="2055" max="2055" width="3.75" style="10" customWidth="1"/>
    <col min="2056" max="2057" width="3.875" style="10" customWidth="1"/>
    <col min="2058" max="2061" width="3.625" style="10" customWidth="1"/>
    <col min="2062" max="2062" width="4.5" style="10" customWidth="1"/>
    <col min="2063" max="2065" width="5.625" style="10" customWidth="1"/>
    <col min="2066" max="2066" width="4.125" style="10" customWidth="1"/>
    <col min="2067" max="2304" width="3.625" style="10"/>
    <col min="2305" max="2305" width="5.5" style="10" customWidth="1"/>
    <col min="2306" max="2308" width="5.625" style="10" customWidth="1"/>
    <col min="2309" max="2309" width="4.125" style="10" customWidth="1"/>
    <col min="2310" max="2310" width="3.625" style="10" customWidth="1"/>
    <col min="2311" max="2311" width="3.75" style="10" customWidth="1"/>
    <col min="2312" max="2313" width="3.875" style="10" customWidth="1"/>
    <col min="2314" max="2317" width="3.625" style="10" customWidth="1"/>
    <col min="2318" max="2318" width="4.5" style="10" customWidth="1"/>
    <col min="2319" max="2321" width="5.625" style="10" customWidth="1"/>
    <col min="2322" max="2322" width="4.125" style="10" customWidth="1"/>
    <col min="2323" max="2560" width="3.625" style="10"/>
    <col min="2561" max="2561" width="5.5" style="10" customWidth="1"/>
    <col min="2562" max="2564" width="5.625" style="10" customWidth="1"/>
    <col min="2565" max="2565" width="4.125" style="10" customWidth="1"/>
    <col min="2566" max="2566" width="3.625" style="10" customWidth="1"/>
    <col min="2567" max="2567" width="3.75" style="10" customWidth="1"/>
    <col min="2568" max="2569" width="3.875" style="10" customWidth="1"/>
    <col min="2570" max="2573" width="3.625" style="10" customWidth="1"/>
    <col min="2574" max="2574" width="4.5" style="10" customWidth="1"/>
    <col min="2575" max="2577" width="5.625" style="10" customWidth="1"/>
    <col min="2578" max="2578" width="4.125" style="10" customWidth="1"/>
    <col min="2579" max="2816" width="3.625" style="10"/>
    <col min="2817" max="2817" width="5.5" style="10" customWidth="1"/>
    <col min="2818" max="2820" width="5.625" style="10" customWidth="1"/>
    <col min="2821" max="2821" width="4.125" style="10" customWidth="1"/>
    <col min="2822" max="2822" width="3.625" style="10" customWidth="1"/>
    <col min="2823" max="2823" width="3.75" style="10" customWidth="1"/>
    <col min="2824" max="2825" width="3.875" style="10" customWidth="1"/>
    <col min="2826" max="2829" width="3.625" style="10" customWidth="1"/>
    <col min="2830" max="2830" width="4.5" style="10" customWidth="1"/>
    <col min="2831" max="2833" width="5.625" style="10" customWidth="1"/>
    <col min="2834" max="2834" width="4.125" style="10" customWidth="1"/>
    <col min="2835" max="3072" width="3.625" style="10"/>
    <col min="3073" max="3073" width="5.5" style="10" customWidth="1"/>
    <col min="3074" max="3076" width="5.625" style="10" customWidth="1"/>
    <col min="3077" max="3077" width="4.125" style="10" customWidth="1"/>
    <col min="3078" max="3078" width="3.625" style="10" customWidth="1"/>
    <col min="3079" max="3079" width="3.75" style="10" customWidth="1"/>
    <col min="3080" max="3081" width="3.875" style="10" customWidth="1"/>
    <col min="3082" max="3085" width="3.625" style="10" customWidth="1"/>
    <col min="3086" max="3086" width="4.5" style="10" customWidth="1"/>
    <col min="3087" max="3089" width="5.625" style="10" customWidth="1"/>
    <col min="3090" max="3090" width="4.125" style="10" customWidth="1"/>
    <col min="3091" max="3328" width="3.625" style="10"/>
    <col min="3329" max="3329" width="5.5" style="10" customWidth="1"/>
    <col min="3330" max="3332" width="5.625" style="10" customWidth="1"/>
    <col min="3333" max="3333" width="4.125" style="10" customWidth="1"/>
    <col min="3334" max="3334" width="3.625" style="10" customWidth="1"/>
    <col min="3335" max="3335" width="3.75" style="10" customWidth="1"/>
    <col min="3336" max="3337" width="3.875" style="10" customWidth="1"/>
    <col min="3338" max="3341" width="3.625" style="10" customWidth="1"/>
    <col min="3342" max="3342" width="4.5" style="10" customWidth="1"/>
    <col min="3343" max="3345" width="5.625" style="10" customWidth="1"/>
    <col min="3346" max="3346" width="4.125" style="10" customWidth="1"/>
    <col min="3347" max="3584" width="3.625" style="10"/>
    <col min="3585" max="3585" width="5.5" style="10" customWidth="1"/>
    <col min="3586" max="3588" width="5.625" style="10" customWidth="1"/>
    <col min="3589" max="3589" width="4.125" style="10" customWidth="1"/>
    <col min="3590" max="3590" width="3.625" style="10" customWidth="1"/>
    <col min="3591" max="3591" width="3.75" style="10" customWidth="1"/>
    <col min="3592" max="3593" width="3.875" style="10" customWidth="1"/>
    <col min="3594" max="3597" width="3.625" style="10" customWidth="1"/>
    <col min="3598" max="3598" width="4.5" style="10" customWidth="1"/>
    <col min="3599" max="3601" width="5.625" style="10" customWidth="1"/>
    <col min="3602" max="3602" width="4.125" style="10" customWidth="1"/>
    <col min="3603" max="3840" width="3.625" style="10"/>
    <col min="3841" max="3841" width="5.5" style="10" customWidth="1"/>
    <col min="3842" max="3844" width="5.625" style="10" customWidth="1"/>
    <col min="3845" max="3845" width="4.125" style="10" customWidth="1"/>
    <col min="3846" max="3846" width="3.625" style="10" customWidth="1"/>
    <col min="3847" max="3847" width="3.75" style="10" customWidth="1"/>
    <col min="3848" max="3849" width="3.875" style="10" customWidth="1"/>
    <col min="3850" max="3853" width="3.625" style="10" customWidth="1"/>
    <col min="3854" max="3854" width="4.5" style="10" customWidth="1"/>
    <col min="3855" max="3857" width="5.625" style="10" customWidth="1"/>
    <col min="3858" max="3858" width="4.125" style="10" customWidth="1"/>
    <col min="3859" max="4096" width="3.625" style="10"/>
    <col min="4097" max="4097" width="5.5" style="10" customWidth="1"/>
    <col min="4098" max="4100" width="5.625" style="10" customWidth="1"/>
    <col min="4101" max="4101" width="4.125" style="10" customWidth="1"/>
    <col min="4102" max="4102" width="3.625" style="10" customWidth="1"/>
    <col min="4103" max="4103" width="3.75" style="10" customWidth="1"/>
    <col min="4104" max="4105" width="3.875" style="10" customWidth="1"/>
    <col min="4106" max="4109" width="3.625" style="10" customWidth="1"/>
    <col min="4110" max="4110" width="4.5" style="10" customWidth="1"/>
    <col min="4111" max="4113" width="5.625" style="10" customWidth="1"/>
    <col min="4114" max="4114" width="4.125" style="10" customWidth="1"/>
    <col min="4115" max="4352" width="3.625" style="10"/>
    <col min="4353" max="4353" width="5.5" style="10" customWidth="1"/>
    <col min="4354" max="4356" width="5.625" style="10" customWidth="1"/>
    <col min="4357" max="4357" width="4.125" style="10" customWidth="1"/>
    <col min="4358" max="4358" width="3.625" style="10" customWidth="1"/>
    <col min="4359" max="4359" width="3.75" style="10" customWidth="1"/>
    <col min="4360" max="4361" width="3.875" style="10" customWidth="1"/>
    <col min="4362" max="4365" width="3.625" style="10" customWidth="1"/>
    <col min="4366" max="4366" width="4.5" style="10" customWidth="1"/>
    <col min="4367" max="4369" width="5.625" style="10" customWidth="1"/>
    <col min="4370" max="4370" width="4.125" style="10" customWidth="1"/>
    <col min="4371" max="4608" width="3.625" style="10"/>
    <col min="4609" max="4609" width="5.5" style="10" customWidth="1"/>
    <col min="4610" max="4612" width="5.625" style="10" customWidth="1"/>
    <col min="4613" max="4613" width="4.125" style="10" customWidth="1"/>
    <col min="4614" max="4614" width="3.625" style="10" customWidth="1"/>
    <col min="4615" max="4615" width="3.75" style="10" customWidth="1"/>
    <col min="4616" max="4617" width="3.875" style="10" customWidth="1"/>
    <col min="4618" max="4621" width="3.625" style="10" customWidth="1"/>
    <col min="4622" max="4622" width="4.5" style="10" customWidth="1"/>
    <col min="4623" max="4625" width="5.625" style="10" customWidth="1"/>
    <col min="4626" max="4626" width="4.125" style="10" customWidth="1"/>
    <col min="4627" max="4864" width="3.625" style="10"/>
    <col min="4865" max="4865" width="5.5" style="10" customWidth="1"/>
    <col min="4866" max="4868" width="5.625" style="10" customWidth="1"/>
    <col min="4869" max="4869" width="4.125" style="10" customWidth="1"/>
    <col min="4870" max="4870" width="3.625" style="10" customWidth="1"/>
    <col min="4871" max="4871" width="3.75" style="10" customWidth="1"/>
    <col min="4872" max="4873" width="3.875" style="10" customWidth="1"/>
    <col min="4874" max="4877" width="3.625" style="10" customWidth="1"/>
    <col min="4878" max="4878" width="4.5" style="10" customWidth="1"/>
    <col min="4879" max="4881" width="5.625" style="10" customWidth="1"/>
    <col min="4882" max="4882" width="4.125" style="10" customWidth="1"/>
    <col min="4883" max="5120" width="3.625" style="10"/>
    <col min="5121" max="5121" width="5.5" style="10" customWidth="1"/>
    <col min="5122" max="5124" width="5.625" style="10" customWidth="1"/>
    <col min="5125" max="5125" width="4.125" style="10" customWidth="1"/>
    <col min="5126" max="5126" width="3.625" style="10" customWidth="1"/>
    <col min="5127" max="5127" width="3.75" style="10" customWidth="1"/>
    <col min="5128" max="5129" width="3.875" style="10" customWidth="1"/>
    <col min="5130" max="5133" width="3.625" style="10" customWidth="1"/>
    <col min="5134" max="5134" width="4.5" style="10" customWidth="1"/>
    <col min="5135" max="5137" width="5.625" style="10" customWidth="1"/>
    <col min="5138" max="5138" width="4.125" style="10" customWidth="1"/>
    <col min="5139" max="5376" width="3.625" style="10"/>
    <col min="5377" max="5377" width="5.5" style="10" customWidth="1"/>
    <col min="5378" max="5380" width="5.625" style="10" customWidth="1"/>
    <col min="5381" max="5381" width="4.125" style="10" customWidth="1"/>
    <col min="5382" max="5382" width="3.625" style="10" customWidth="1"/>
    <col min="5383" max="5383" width="3.75" style="10" customWidth="1"/>
    <col min="5384" max="5385" width="3.875" style="10" customWidth="1"/>
    <col min="5386" max="5389" width="3.625" style="10" customWidth="1"/>
    <col min="5390" max="5390" width="4.5" style="10" customWidth="1"/>
    <col min="5391" max="5393" width="5.625" style="10" customWidth="1"/>
    <col min="5394" max="5394" width="4.125" style="10" customWidth="1"/>
    <col min="5395" max="5632" width="3.625" style="10"/>
    <col min="5633" max="5633" width="5.5" style="10" customWidth="1"/>
    <col min="5634" max="5636" width="5.625" style="10" customWidth="1"/>
    <col min="5637" max="5637" width="4.125" style="10" customWidth="1"/>
    <col min="5638" max="5638" width="3.625" style="10" customWidth="1"/>
    <col min="5639" max="5639" width="3.75" style="10" customWidth="1"/>
    <col min="5640" max="5641" width="3.875" style="10" customWidth="1"/>
    <col min="5642" max="5645" width="3.625" style="10" customWidth="1"/>
    <col min="5646" max="5646" width="4.5" style="10" customWidth="1"/>
    <col min="5647" max="5649" width="5.625" style="10" customWidth="1"/>
    <col min="5650" max="5650" width="4.125" style="10" customWidth="1"/>
    <col min="5651" max="5888" width="3.625" style="10"/>
    <col min="5889" max="5889" width="5.5" style="10" customWidth="1"/>
    <col min="5890" max="5892" width="5.625" style="10" customWidth="1"/>
    <col min="5893" max="5893" width="4.125" style="10" customWidth="1"/>
    <col min="5894" max="5894" width="3.625" style="10" customWidth="1"/>
    <col min="5895" max="5895" width="3.75" style="10" customWidth="1"/>
    <col min="5896" max="5897" width="3.875" style="10" customWidth="1"/>
    <col min="5898" max="5901" width="3.625" style="10" customWidth="1"/>
    <col min="5902" max="5902" width="4.5" style="10" customWidth="1"/>
    <col min="5903" max="5905" width="5.625" style="10" customWidth="1"/>
    <col min="5906" max="5906" width="4.125" style="10" customWidth="1"/>
    <col min="5907" max="6144" width="3.625" style="10"/>
    <col min="6145" max="6145" width="5.5" style="10" customWidth="1"/>
    <col min="6146" max="6148" width="5.625" style="10" customWidth="1"/>
    <col min="6149" max="6149" width="4.125" style="10" customWidth="1"/>
    <col min="6150" max="6150" width="3.625" style="10" customWidth="1"/>
    <col min="6151" max="6151" width="3.75" style="10" customWidth="1"/>
    <col min="6152" max="6153" width="3.875" style="10" customWidth="1"/>
    <col min="6154" max="6157" width="3.625" style="10" customWidth="1"/>
    <col min="6158" max="6158" width="4.5" style="10" customWidth="1"/>
    <col min="6159" max="6161" width="5.625" style="10" customWidth="1"/>
    <col min="6162" max="6162" width="4.125" style="10" customWidth="1"/>
    <col min="6163" max="6400" width="3.625" style="10"/>
    <col min="6401" max="6401" width="5.5" style="10" customWidth="1"/>
    <col min="6402" max="6404" width="5.625" style="10" customWidth="1"/>
    <col min="6405" max="6405" width="4.125" style="10" customWidth="1"/>
    <col min="6406" max="6406" width="3.625" style="10" customWidth="1"/>
    <col min="6407" max="6407" width="3.75" style="10" customWidth="1"/>
    <col min="6408" max="6409" width="3.875" style="10" customWidth="1"/>
    <col min="6410" max="6413" width="3.625" style="10" customWidth="1"/>
    <col min="6414" max="6414" width="4.5" style="10" customWidth="1"/>
    <col min="6415" max="6417" width="5.625" style="10" customWidth="1"/>
    <col min="6418" max="6418" width="4.125" style="10" customWidth="1"/>
    <col min="6419" max="6656" width="3.625" style="10"/>
    <col min="6657" max="6657" width="5.5" style="10" customWidth="1"/>
    <col min="6658" max="6660" width="5.625" style="10" customWidth="1"/>
    <col min="6661" max="6661" width="4.125" style="10" customWidth="1"/>
    <col min="6662" max="6662" width="3.625" style="10" customWidth="1"/>
    <col min="6663" max="6663" width="3.75" style="10" customWidth="1"/>
    <col min="6664" max="6665" width="3.875" style="10" customWidth="1"/>
    <col min="6666" max="6669" width="3.625" style="10" customWidth="1"/>
    <col min="6670" max="6670" width="4.5" style="10" customWidth="1"/>
    <col min="6671" max="6673" width="5.625" style="10" customWidth="1"/>
    <col min="6674" max="6674" width="4.125" style="10" customWidth="1"/>
    <col min="6675" max="6912" width="3.625" style="10"/>
    <col min="6913" max="6913" width="5.5" style="10" customWidth="1"/>
    <col min="6914" max="6916" width="5.625" style="10" customWidth="1"/>
    <col min="6917" max="6917" width="4.125" style="10" customWidth="1"/>
    <col min="6918" max="6918" width="3.625" style="10" customWidth="1"/>
    <col min="6919" max="6919" width="3.75" style="10" customWidth="1"/>
    <col min="6920" max="6921" width="3.875" style="10" customWidth="1"/>
    <col min="6922" max="6925" width="3.625" style="10" customWidth="1"/>
    <col min="6926" max="6926" width="4.5" style="10" customWidth="1"/>
    <col min="6927" max="6929" width="5.625" style="10" customWidth="1"/>
    <col min="6930" max="6930" width="4.125" style="10" customWidth="1"/>
    <col min="6931" max="7168" width="3.625" style="10"/>
    <col min="7169" max="7169" width="5.5" style="10" customWidth="1"/>
    <col min="7170" max="7172" width="5.625" style="10" customWidth="1"/>
    <col min="7173" max="7173" width="4.125" style="10" customWidth="1"/>
    <col min="7174" max="7174" width="3.625" style="10" customWidth="1"/>
    <col min="7175" max="7175" width="3.75" style="10" customWidth="1"/>
    <col min="7176" max="7177" width="3.875" style="10" customWidth="1"/>
    <col min="7178" max="7181" width="3.625" style="10" customWidth="1"/>
    <col min="7182" max="7182" width="4.5" style="10" customWidth="1"/>
    <col min="7183" max="7185" width="5.625" style="10" customWidth="1"/>
    <col min="7186" max="7186" width="4.125" style="10" customWidth="1"/>
    <col min="7187" max="7424" width="3.625" style="10"/>
    <col min="7425" max="7425" width="5.5" style="10" customWidth="1"/>
    <col min="7426" max="7428" width="5.625" style="10" customWidth="1"/>
    <col min="7429" max="7429" width="4.125" style="10" customWidth="1"/>
    <col min="7430" max="7430" width="3.625" style="10" customWidth="1"/>
    <col min="7431" max="7431" width="3.75" style="10" customWidth="1"/>
    <col min="7432" max="7433" width="3.875" style="10" customWidth="1"/>
    <col min="7434" max="7437" width="3.625" style="10" customWidth="1"/>
    <col min="7438" max="7438" width="4.5" style="10" customWidth="1"/>
    <col min="7439" max="7441" width="5.625" style="10" customWidth="1"/>
    <col min="7442" max="7442" width="4.125" style="10" customWidth="1"/>
    <col min="7443" max="7680" width="3.625" style="10"/>
    <col min="7681" max="7681" width="5.5" style="10" customWidth="1"/>
    <col min="7682" max="7684" width="5.625" style="10" customWidth="1"/>
    <col min="7685" max="7685" width="4.125" style="10" customWidth="1"/>
    <col min="7686" max="7686" width="3.625" style="10" customWidth="1"/>
    <col min="7687" max="7687" width="3.75" style="10" customWidth="1"/>
    <col min="7688" max="7689" width="3.875" style="10" customWidth="1"/>
    <col min="7690" max="7693" width="3.625" style="10" customWidth="1"/>
    <col min="7694" max="7694" width="4.5" style="10" customWidth="1"/>
    <col min="7695" max="7697" width="5.625" style="10" customWidth="1"/>
    <col min="7698" max="7698" width="4.125" style="10" customWidth="1"/>
    <col min="7699" max="7936" width="3.625" style="10"/>
    <col min="7937" max="7937" width="5.5" style="10" customWidth="1"/>
    <col min="7938" max="7940" width="5.625" style="10" customWidth="1"/>
    <col min="7941" max="7941" width="4.125" style="10" customWidth="1"/>
    <col min="7942" max="7942" width="3.625" style="10" customWidth="1"/>
    <col min="7943" max="7943" width="3.75" style="10" customWidth="1"/>
    <col min="7944" max="7945" width="3.875" style="10" customWidth="1"/>
    <col min="7946" max="7949" width="3.625" style="10" customWidth="1"/>
    <col min="7950" max="7950" width="4.5" style="10" customWidth="1"/>
    <col min="7951" max="7953" width="5.625" style="10" customWidth="1"/>
    <col min="7954" max="7954" width="4.125" style="10" customWidth="1"/>
    <col min="7955" max="8192" width="3.625" style="10"/>
    <col min="8193" max="8193" width="5.5" style="10" customWidth="1"/>
    <col min="8194" max="8196" width="5.625" style="10" customWidth="1"/>
    <col min="8197" max="8197" width="4.125" style="10" customWidth="1"/>
    <col min="8198" max="8198" width="3.625" style="10" customWidth="1"/>
    <col min="8199" max="8199" width="3.75" style="10" customWidth="1"/>
    <col min="8200" max="8201" width="3.875" style="10" customWidth="1"/>
    <col min="8202" max="8205" width="3.625" style="10" customWidth="1"/>
    <col min="8206" max="8206" width="4.5" style="10" customWidth="1"/>
    <col min="8207" max="8209" width="5.625" style="10" customWidth="1"/>
    <col min="8210" max="8210" width="4.125" style="10" customWidth="1"/>
    <col min="8211" max="8448" width="3.625" style="10"/>
    <col min="8449" max="8449" width="5.5" style="10" customWidth="1"/>
    <col min="8450" max="8452" width="5.625" style="10" customWidth="1"/>
    <col min="8453" max="8453" width="4.125" style="10" customWidth="1"/>
    <col min="8454" max="8454" width="3.625" style="10" customWidth="1"/>
    <col min="8455" max="8455" width="3.75" style="10" customWidth="1"/>
    <col min="8456" max="8457" width="3.875" style="10" customWidth="1"/>
    <col min="8458" max="8461" width="3.625" style="10" customWidth="1"/>
    <col min="8462" max="8462" width="4.5" style="10" customWidth="1"/>
    <col min="8463" max="8465" width="5.625" style="10" customWidth="1"/>
    <col min="8466" max="8466" width="4.125" style="10" customWidth="1"/>
    <col min="8467" max="8704" width="3.625" style="10"/>
    <col min="8705" max="8705" width="5.5" style="10" customWidth="1"/>
    <col min="8706" max="8708" width="5.625" style="10" customWidth="1"/>
    <col min="8709" max="8709" width="4.125" style="10" customWidth="1"/>
    <col min="8710" max="8710" width="3.625" style="10" customWidth="1"/>
    <col min="8711" max="8711" width="3.75" style="10" customWidth="1"/>
    <col min="8712" max="8713" width="3.875" style="10" customWidth="1"/>
    <col min="8714" max="8717" width="3.625" style="10" customWidth="1"/>
    <col min="8718" max="8718" width="4.5" style="10" customWidth="1"/>
    <col min="8719" max="8721" width="5.625" style="10" customWidth="1"/>
    <col min="8722" max="8722" width="4.125" style="10" customWidth="1"/>
    <col min="8723" max="8960" width="3.625" style="10"/>
    <col min="8961" max="8961" width="5.5" style="10" customWidth="1"/>
    <col min="8962" max="8964" width="5.625" style="10" customWidth="1"/>
    <col min="8965" max="8965" width="4.125" style="10" customWidth="1"/>
    <col min="8966" max="8966" width="3.625" style="10" customWidth="1"/>
    <col min="8967" max="8967" width="3.75" style="10" customWidth="1"/>
    <col min="8968" max="8969" width="3.875" style="10" customWidth="1"/>
    <col min="8970" max="8973" width="3.625" style="10" customWidth="1"/>
    <col min="8974" max="8974" width="4.5" style="10" customWidth="1"/>
    <col min="8975" max="8977" width="5.625" style="10" customWidth="1"/>
    <col min="8978" max="8978" width="4.125" style="10" customWidth="1"/>
    <col min="8979" max="9216" width="3.625" style="10"/>
    <col min="9217" max="9217" width="5.5" style="10" customWidth="1"/>
    <col min="9218" max="9220" width="5.625" style="10" customWidth="1"/>
    <col min="9221" max="9221" width="4.125" style="10" customWidth="1"/>
    <col min="9222" max="9222" width="3.625" style="10" customWidth="1"/>
    <col min="9223" max="9223" width="3.75" style="10" customWidth="1"/>
    <col min="9224" max="9225" width="3.875" style="10" customWidth="1"/>
    <col min="9226" max="9229" width="3.625" style="10" customWidth="1"/>
    <col min="9230" max="9230" width="4.5" style="10" customWidth="1"/>
    <col min="9231" max="9233" width="5.625" style="10" customWidth="1"/>
    <col min="9234" max="9234" width="4.125" style="10" customWidth="1"/>
    <col min="9235" max="9472" width="3.625" style="10"/>
    <col min="9473" max="9473" width="5.5" style="10" customWidth="1"/>
    <col min="9474" max="9476" width="5.625" style="10" customWidth="1"/>
    <col min="9477" max="9477" width="4.125" style="10" customWidth="1"/>
    <col min="9478" max="9478" width="3.625" style="10" customWidth="1"/>
    <col min="9479" max="9479" width="3.75" style="10" customWidth="1"/>
    <col min="9480" max="9481" width="3.875" style="10" customWidth="1"/>
    <col min="9482" max="9485" width="3.625" style="10" customWidth="1"/>
    <col min="9486" max="9486" width="4.5" style="10" customWidth="1"/>
    <col min="9487" max="9489" width="5.625" style="10" customWidth="1"/>
    <col min="9490" max="9490" width="4.125" style="10" customWidth="1"/>
    <col min="9491" max="9728" width="3.625" style="10"/>
    <col min="9729" max="9729" width="5.5" style="10" customWidth="1"/>
    <col min="9730" max="9732" width="5.625" style="10" customWidth="1"/>
    <col min="9733" max="9733" width="4.125" style="10" customWidth="1"/>
    <col min="9734" max="9734" width="3.625" style="10" customWidth="1"/>
    <col min="9735" max="9735" width="3.75" style="10" customWidth="1"/>
    <col min="9736" max="9737" width="3.875" style="10" customWidth="1"/>
    <col min="9738" max="9741" width="3.625" style="10" customWidth="1"/>
    <col min="9742" max="9742" width="4.5" style="10" customWidth="1"/>
    <col min="9743" max="9745" width="5.625" style="10" customWidth="1"/>
    <col min="9746" max="9746" width="4.125" style="10" customWidth="1"/>
    <col min="9747" max="9984" width="3.625" style="10"/>
    <col min="9985" max="9985" width="5.5" style="10" customWidth="1"/>
    <col min="9986" max="9988" width="5.625" style="10" customWidth="1"/>
    <col min="9989" max="9989" width="4.125" style="10" customWidth="1"/>
    <col min="9990" max="9990" width="3.625" style="10" customWidth="1"/>
    <col min="9991" max="9991" width="3.75" style="10" customWidth="1"/>
    <col min="9992" max="9993" width="3.875" style="10" customWidth="1"/>
    <col min="9994" max="9997" width="3.625" style="10" customWidth="1"/>
    <col min="9998" max="9998" width="4.5" style="10" customWidth="1"/>
    <col min="9999" max="10001" width="5.625" style="10" customWidth="1"/>
    <col min="10002" max="10002" width="4.125" style="10" customWidth="1"/>
    <col min="10003" max="10240" width="3.625" style="10"/>
    <col min="10241" max="10241" width="5.5" style="10" customWidth="1"/>
    <col min="10242" max="10244" width="5.625" style="10" customWidth="1"/>
    <col min="10245" max="10245" width="4.125" style="10" customWidth="1"/>
    <col min="10246" max="10246" width="3.625" style="10" customWidth="1"/>
    <col min="10247" max="10247" width="3.75" style="10" customWidth="1"/>
    <col min="10248" max="10249" width="3.875" style="10" customWidth="1"/>
    <col min="10250" max="10253" width="3.625" style="10" customWidth="1"/>
    <col min="10254" max="10254" width="4.5" style="10" customWidth="1"/>
    <col min="10255" max="10257" width="5.625" style="10" customWidth="1"/>
    <col min="10258" max="10258" width="4.125" style="10" customWidth="1"/>
    <col min="10259" max="10496" width="3.625" style="10"/>
    <col min="10497" max="10497" width="5.5" style="10" customWidth="1"/>
    <col min="10498" max="10500" width="5.625" style="10" customWidth="1"/>
    <col min="10501" max="10501" width="4.125" style="10" customWidth="1"/>
    <col min="10502" max="10502" width="3.625" style="10" customWidth="1"/>
    <col min="10503" max="10503" width="3.75" style="10" customWidth="1"/>
    <col min="10504" max="10505" width="3.875" style="10" customWidth="1"/>
    <col min="10506" max="10509" width="3.625" style="10" customWidth="1"/>
    <col min="10510" max="10510" width="4.5" style="10" customWidth="1"/>
    <col min="10511" max="10513" width="5.625" style="10" customWidth="1"/>
    <col min="10514" max="10514" width="4.125" style="10" customWidth="1"/>
    <col min="10515" max="10752" width="3.625" style="10"/>
    <col min="10753" max="10753" width="5.5" style="10" customWidth="1"/>
    <col min="10754" max="10756" width="5.625" style="10" customWidth="1"/>
    <col min="10757" max="10757" width="4.125" style="10" customWidth="1"/>
    <col min="10758" max="10758" width="3.625" style="10" customWidth="1"/>
    <col min="10759" max="10759" width="3.75" style="10" customWidth="1"/>
    <col min="10760" max="10761" width="3.875" style="10" customWidth="1"/>
    <col min="10762" max="10765" width="3.625" style="10" customWidth="1"/>
    <col min="10766" max="10766" width="4.5" style="10" customWidth="1"/>
    <col min="10767" max="10769" width="5.625" style="10" customWidth="1"/>
    <col min="10770" max="10770" width="4.125" style="10" customWidth="1"/>
    <col min="10771" max="11008" width="3.625" style="10"/>
    <col min="11009" max="11009" width="5.5" style="10" customWidth="1"/>
    <col min="11010" max="11012" width="5.625" style="10" customWidth="1"/>
    <col min="11013" max="11013" width="4.125" style="10" customWidth="1"/>
    <col min="11014" max="11014" width="3.625" style="10" customWidth="1"/>
    <col min="11015" max="11015" width="3.75" style="10" customWidth="1"/>
    <col min="11016" max="11017" width="3.875" style="10" customWidth="1"/>
    <col min="11018" max="11021" width="3.625" style="10" customWidth="1"/>
    <col min="11022" max="11022" width="4.5" style="10" customWidth="1"/>
    <col min="11023" max="11025" width="5.625" style="10" customWidth="1"/>
    <col min="11026" max="11026" width="4.125" style="10" customWidth="1"/>
    <col min="11027" max="11264" width="3.625" style="10"/>
    <col min="11265" max="11265" width="5.5" style="10" customWidth="1"/>
    <col min="11266" max="11268" width="5.625" style="10" customWidth="1"/>
    <col min="11269" max="11269" width="4.125" style="10" customWidth="1"/>
    <col min="11270" max="11270" width="3.625" style="10" customWidth="1"/>
    <col min="11271" max="11271" width="3.75" style="10" customWidth="1"/>
    <col min="11272" max="11273" width="3.875" style="10" customWidth="1"/>
    <col min="11274" max="11277" width="3.625" style="10" customWidth="1"/>
    <col min="11278" max="11278" width="4.5" style="10" customWidth="1"/>
    <col min="11279" max="11281" width="5.625" style="10" customWidth="1"/>
    <col min="11282" max="11282" width="4.125" style="10" customWidth="1"/>
    <col min="11283" max="11520" width="3.625" style="10"/>
    <col min="11521" max="11521" width="5.5" style="10" customWidth="1"/>
    <col min="11522" max="11524" width="5.625" style="10" customWidth="1"/>
    <col min="11525" max="11525" width="4.125" style="10" customWidth="1"/>
    <col min="11526" max="11526" width="3.625" style="10" customWidth="1"/>
    <col min="11527" max="11527" width="3.75" style="10" customWidth="1"/>
    <col min="11528" max="11529" width="3.875" style="10" customWidth="1"/>
    <col min="11530" max="11533" width="3.625" style="10" customWidth="1"/>
    <col min="11534" max="11534" width="4.5" style="10" customWidth="1"/>
    <col min="11535" max="11537" width="5.625" style="10" customWidth="1"/>
    <col min="11538" max="11538" width="4.125" style="10" customWidth="1"/>
    <col min="11539" max="11776" width="3.625" style="10"/>
    <col min="11777" max="11777" width="5.5" style="10" customWidth="1"/>
    <col min="11778" max="11780" width="5.625" style="10" customWidth="1"/>
    <col min="11781" max="11781" width="4.125" style="10" customWidth="1"/>
    <col min="11782" max="11782" width="3.625" style="10" customWidth="1"/>
    <col min="11783" max="11783" width="3.75" style="10" customWidth="1"/>
    <col min="11784" max="11785" width="3.875" style="10" customWidth="1"/>
    <col min="11786" max="11789" width="3.625" style="10" customWidth="1"/>
    <col min="11790" max="11790" width="4.5" style="10" customWidth="1"/>
    <col min="11791" max="11793" width="5.625" style="10" customWidth="1"/>
    <col min="11794" max="11794" width="4.125" style="10" customWidth="1"/>
    <col min="11795" max="12032" width="3.625" style="10"/>
    <col min="12033" max="12033" width="5.5" style="10" customWidth="1"/>
    <col min="12034" max="12036" width="5.625" style="10" customWidth="1"/>
    <col min="12037" max="12037" width="4.125" style="10" customWidth="1"/>
    <col min="12038" max="12038" width="3.625" style="10" customWidth="1"/>
    <col min="12039" max="12039" width="3.75" style="10" customWidth="1"/>
    <col min="12040" max="12041" width="3.875" style="10" customWidth="1"/>
    <col min="12042" max="12045" width="3.625" style="10" customWidth="1"/>
    <col min="12046" max="12046" width="4.5" style="10" customWidth="1"/>
    <col min="12047" max="12049" width="5.625" style="10" customWidth="1"/>
    <col min="12050" max="12050" width="4.125" style="10" customWidth="1"/>
    <col min="12051" max="12288" width="3.625" style="10"/>
    <col min="12289" max="12289" width="5.5" style="10" customWidth="1"/>
    <col min="12290" max="12292" width="5.625" style="10" customWidth="1"/>
    <col min="12293" max="12293" width="4.125" style="10" customWidth="1"/>
    <col min="12294" max="12294" width="3.625" style="10" customWidth="1"/>
    <col min="12295" max="12295" width="3.75" style="10" customWidth="1"/>
    <col min="12296" max="12297" width="3.875" style="10" customWidth="1"/>
    <col min="12298" max="12301" width="3.625" style="10" customWidth="1"/>
    <col min="12302" max="12302" width="4.5" style="10" customWidth="1"/>
    <col min="12303" max="12305" width="5.625" style="10" customWidth="1"/>
    <col min="12306" max="12306" width="4.125" style="10" customWidth="1"/>
    <col min="12307" max="12544" width="3.625" style="10"/>
    <col min="12545" max="12545" width="5.5" style="10" customWidth="1"/>
    <col min="12546" max="12548" width="5.625" style="10" customWidth="1"/>
    <col min="12549" max="12549" width="4.125" style="10" customWidth="1"/>
    <col min="12550" max="12550" width="3.625" style="10" customWidth="1"/>
    <col min="12551" max="12551" width="3.75" style="10" customWidth="1"/>
    <col min="12552" max="12553" width="3.875" style="10" customWidth="1"/>
    <col min="12554" max="12557" width="3.625" style="10" customWidth="1"/>
    <col min="12558" max="12558" width="4.5" style="10" customWidth="1"/>
    <col min="12559" max="12561" width="5.625" style="10" customWidth="1"/>
    <col min="12562" max="12562" width="4.125" style="10" customWidth="1"/>
    <col min="12563" max="12800" width="3.625" style="10"/>
    <col min="12801" max="12801" width="5.5" style="10" customWidth="1"/>
    <col min="12802" max="12804" width="5.625" style="10" customWidth="1"/>
    <col min="12805" max="12805" width="4.125" style="10" customWidth="1"/>
    <col min="12806" max="12806" width="3.625" style="10" customWidth="1"/>
    <col min="12807" max="12807" width="3.75" style="10" customWidth="1"/>
    <col min="12808" max="12809" width="3.875" style="10" customWidth="1"/>
    <col min="12810" max="12813" width="3.625" style="10" customWidth="1"/>
    <col min="12814" max="12814" width="4.5" style="10" customWidth="1"/>
    <col min="12815" max="12817" width="5.625" style="10" customWidth="1"/>
    <col min="12818" max="12818" width="4.125" style="10" customWidth="1"/>
    <col min="12819" max="13056" width="3.625" style="10"/>
    <col min="13057" max="13057" width="5.5" style="10" customWidth="1"/>
    <col min="13058" max="13060" width="5.625" style="10" customWidth="1"/>
    <col min="13061" max="13061" width="4.125" style="10" customWidth="1"/>
    <col min="13062" max="13062" width="3.625" style="10" customWidth="1"/>
    <col min="13063" max="13063" width="3.75" style="10" customWidth="1"/>
    <col min="13064" max="13065" width="3.875" style="10" customWidth="1"/>
    <col min="13066" max="13069" width="3.625" style="10" customWidth="1"/>
    <col min="13070" max="13070" width="4.5" style="10" customWidth="1"/>
    <col min="13071" max="13073" width="5.625" style="10" customWidth="1"/>
    <col min="13074" max="13074" width="4.125" style="10" customWidth="1"/>
    <col min="13075" max="13312" width="3.625" style="10"/>
    <col min="13313" max="13313" width="5.5" style="10" customWidth="1"/>
    <col min="13314" max="13316" width="5.625" style="10" customWidth="1"/>
    <col min="13317" max="13317" width="4.125" style="10" customWidth="1"/>
    <col min="13318" max="13318" width="3.625" style="10" customWidth="1"/>
    <col min="13319" max="13319" width="3.75" style="10" customWidth="1"/>
    <col min="13320" max="13321" width="3.875" style="10" customWidth="1"/>
    <col min="13322" max="13325" width="3.625" style="10" customWidth="1"/>
    <col min="13326" max="13326" width="4.5" style="10" customWidth="1"/>
    <col min="13327" max="13329" width="5.625" style="10" customWidth="1"/>
    <col min="13330" max="13330" width="4.125" style="10" customWidth="1"/>
    <col min="13331" max="13568" width="3.625" style="10"/>
    <col min="13569" max="13569" width="5.5" style="10" customWidth="1"/>
    <col min="13570" max="13572" width="5.625" style="10" customWidth="1"/>
    <col min="13573" max="13573" width="4.125" style="10" customWidth="1"/>
    <col min="13574" max="13574" width="3.625" style="10" customWidth="1"/>
    <col min="13575" max="13575" width="3.75" style="10" customWidth="1"/>
    <col min="13576" max="13577" width="3.875" style="10" customWidth="1"/>
    <col min="13578" max="13581" width="3.625" style="10" customWidth="1"/>
    <col min="13582" max="13582" width="4.5" style="10" customWidth="1"/>
    <col min="13583" max="13585" width="5.625" style="10" customWidth="1"/>
    <col min="13586" max="13586" width="4.125" style="10" customWidth="1"/>
    <col min="13587" max="13824" width="3.625" style="10"/>
    <col min="13825" max="13825" width="5.5" style="10" customWidth="1"/>
    <col min="13826" max="13828" width="5.625" style="10" customWidth="1"/>
    <col min="13829" max="13829" width="4.125" style="10" customWidth="1"/>
    <col min="13830" max="13830" width="3.625" style="10" customWidth="1"/>
    <col min="13831" max="13831" width="3.75" style="10" customWidth="1"/>
    <col min="13832" max="13833" width="3.875" style="10" customWidth="1"/>
    <col min="13834" max="13837" width="3.625" style="10" customWidth="1"/>
    <col min="13838" max="13838" width="4.5" style="10" customWidth="1"/>
    <col min="13839" max="13841" width="5.625" style="10" customWidth="1"/>
    <col min="13842" max="13842" width="4.125" style="10" customWidth="1"/>
    <col min="13843" max="14080" width="3.625" style="10"/>
    <col min="14081" max="14081" width="5.5" style="10" customWidth="1"/>
    <col min="14082" max="14084" width="5.625" style="10" customWidth="1"/>
    <col min="14085" max="14085" width="4.125" style="10" customWidth="1"/>
    <col min="14086" max="14086" width="3.625" style="10" customWidth="1"/>
    <col min="14087" max="14087" width="3.75" style="10" customWidth="1"/>
    <col min="14088" max="14089" width="3.875" style="10" customWidth="1"/>
    <col min="14090" max="14093" width="3.625" style="10" customWidth="1"/>
    <col min="14094" max="14094" width="4.5" style="10" customWidth="1"/>
    <col min="14095" max="14097" width="5.625" style="10" customWidth="1"/>
    <col min="14098" max="14098" width="4.125" style="10" customWidth="1"/>
    <col min="14099" max="14336" width="3.625" style="10"/>
    <col min="14337" max="14337" width="5.5" style="10" customWidth="1"/>
    <col min="14338" max="14340" width="5.625" style="10" customWidth="1"/>
    <col min="14341" max="14341" width="4.125" style="10" customWidth="1"/>
    <col min="14342" max="14342" width="3.625" style="10" customWidth="1"/>
    <col min="14343" max="14343" width="3.75" style="10" customWidth="1"/>
    <col min="14344" max="14345" width="3.875" style="10" customWidth="1"/>
    <col min="14346" max="14349" width="3.625" style="10" customWidth="1"/>
    <col min="14350" max="14350" width="4.5" style="10" customWidth="1"/>
    <col min="14351" max="14353" width="5.625" style="10" customWidth="1"/>
    <col min="14354" max="14354" width="4.125" style="10" customWidth="1"/>
    <col min="14355" max="14592" width="3.625" style="10"/>
    <col min="14593" max="14593" width="5.5" style="10" customWidth="1"/>
    <col min="14594" max="14596" width="5.625" style="10" customWidth="1"/>
    <col min="14597" max="14597" width="4.125" style="10" customWidth="1"/>
    <col min="14598" max="14598" width="3.625" style="10" customWidth="1"/>
    <col min="14599" max="14599" width="3.75" style="10" customWidth="1"/>
    <col min="14600" max="14601" width="3.875" style="10" customWidth="1"/>
    <col min="14602" max="14605" width="3.625" style="10" customWidth="1"/>
    <col min="14606" max="14606" width="4.5" style="10" customWidth="1"/>
    <col min="14607" max="14609" width="5.625" style="10" customWidth="1"/>
    <col min="14610" max="14610" width="4.125" style="10" customWidth="1"/>
    <col min="14611" max="14848" width="3.625" style="10"/>
    <col min="14849" max="14849" width="5.5" style="10" customWidth="1"/>
    <col min="14850" max="14852" width="5.625" style="10" customWidth="1"/>
    <col min="14853" max="14853" width="4.125" style="10" customWidth="1"/>
    <col min="14854" max="14854" width="3.625" style="10" customWidth="1"/>
    <col min="14855" max="14855" width="3.75" style="10" customWidth="1"/>
    <col min="14856" max="14857" width="3.875" style="10" customWidth="1"/>
    <col min="14858" max="14861" width="3.625" style="10" customWidth="1"/>
    <col min="14862" max="14862" width="4.5" style="10" customWidth="1"/>
    <col min="14863" max="14865" width="5.625" style="10" customWidth="1"/>
    <col min="14866" max="14866" width="4.125" style="10" customWidth="1"/>
    <col min="14867" max="15104" width="3.625" style="10"/>
    <col min="15105" max="15105" width="5.5" style="10" customWidth="1"/>
    <col min="15106" max="15108" width="5.625" style="10" customWidth="1"/>
    <col min="15109" max="15109" width="4.125" style="10" customWidth="1"/>
    <col min="15110" max="15110" width="3.625" style="10" customWidth="1"/>
    <col min="15111" max="15111" width="3.75" style="10" customWidth="1"/>
    <col min="15112" max="15113" width="3.875" style="10" customWidth="1"/>
    <col min="15114" max="15117" width="3.625" style="10" customWidth="1"/>
    <col min="15118" max="15118" width="4.5" style="10" customWidth="1"/>
    <col min="15119" max="15121" width="5.625" style="10" customWidth="1"/>
    <col min="15122" max="15122" width="4.125" style="10" customWidth="1"/>
    <col min="15123" max="15360" width="3.625" style="10"/>
    <col min="15361" max="15361" width="5.5" style="10" customWidth="1"/>
    <col min="15362" max="15364" width="5.625" style="10" customWidth="1"/>
    <col min="15365" max="15365" width="4.125" style="10" customWidth="1"/>
    <col min="15366" max="15366" width="3.625" style="10" customWidth="1"/>
    <col min="15367" max="15367" width="3.75" style="10" customWidth="1"/>
    <col min="15368" max="15369" width="3.875" style="10" customWidth="1"/>
    <col min="15370" max="15373" width="3.625" style="10" customWidth="1"/>
    <col min="15374" max="15374" width="4.5" style="10" customWidth="1"/>
    <col min="15375" max="15377" width="5.625" style="10" customWidth="1"/>
    <col min="15378" max="15378" width="4.125" style="10" customWidth="1"/>
    <col min="15379" max="15616" width="3.625" style="10"/>
    <col min="15617" max="15617" width="5.5" style="10" customWidth="1"/>
    <col min="15618" max="15620" width="5.625" style="10" customWidth="1"/>
    <col min="15621" max="15621" width="4.125" style="10" customWidth="1"/>
    <col min="15622" max="15622" width="3.625" style="10" customWidth="1"/>
    <col min="15623" max="15623" width="3.75" style="10" customWidth="1"/>
    <col min="15624" max="15625" width="3.875" style="10" customWidth="1"/>
    <col min="15626" max="15629" width="3.625" style="10" customWidth="1"/>
    <col min="15630" max="15630" width="4.5" style="10" customWidth="1"/>
    <col min="15631" max="15633" width="5.625" style="10" customWidth="1"/>
    <col min="15634" max="15634" width="4.125" style="10" customWidth="1"/>
    <col min="15635" max="15872" width="3.625" style="10"/>
    <col min="15873" max="15873" width="5.5" style="10" customWidth="1"/>
    <col min="15874" max="15876" width="5.625" style="10" customWidth="1"/>
    <col min="15877" max="15877" width="4.125" style="10" customWidth="1"/>
    <col min="15878" max="15878" width="3.625" style="10" customWidth="1"/>
    <col min="15879" max="15879" width="3.75" style="10" customWidth="1"/>
    <col min="15880" max="15881" width="3.875" style="10" customWidth="1"/>
    <col min="15882" max="15885" width="3.625" style="10" customWidth="1"/>
    <col min="15886" max="15886" width="4.5" style="10" customWidth="1"/>
    <col min="15887" max="15889" width="5.625" style="10" customWidth="1"/>
    <col min="15890" max="15890" width="4.125" style="10" customWidth="1"/>
    <col min="15891" max="16128" width="3.625" style="10"/>
    <col min="16129" max="16129" width="5.5" style="10" customWidth="1"/>
    <col min="16130" max="16132" width="5.625" style="10" customWidth="1"/>
    <col min="16133" max="16133" width="4.125" style="10" customWidth="1"/>
    <col min="16134" max="16134" width="3.625" style="10" customWidth="1"/>
    <col min="16135" max="16135" width="3.75" style="10" customWidth="1"/>
    <col min="16136" max="16137" width="3.875" style="10" customWidth="1"/>
    <col min="16138" max="16141" width="3.625" style="10" customWidth="1"/>
    <col min="16142" max="16142" width="4.5" style="10" customWidth="1"/>
    <col min="16143" max="16145" width="5.625" style="10" customWidth="1"/>
    <col min="16146" max="16146" width="4.125" style="10" customWidth="1"/>
    <col min="16147" max="16384" width="3.625" style="10"/>
  </cols>
  <sheetData>
    <row r="1" spans="1:26" ht="20.100000000000001" customHeight="1">
      <c r="A1" s="441" t="s">
        <v>464</v>
      </c>
      <c r="B1" s="441"/>
      <c r="C1" s="441"/>
      <c r="D1" s="441"/>
      <c r="E1" s="441"/>
      <c r="F1" s="441"/>
      <c r="G1" s="441"/>
      <c r="H1" s="441"/>
      <c r="I1" s="441"/>
      <c r="J1" s="441"/>
      <c r="K1" s="441"/>
      <c r="L1" s="441"/>
      <c r="M1" s="441"/>
      <c r="N1" s="441"/>
      <c r="O1" s="441"/>
      <c r="P1" s="441"/>
      <c r="Q1" s="441"/>
      <c r="R1" s="441"/>
      <c r="S1" s="441"/>
      <c r="T1" s="441"/>
      <c r="U1" s="441"/>
      <c r="V1" s="441"/>
      <c r="W1" s="441"/>
      <c r="X1" s="441"/>
      <c r="Y1" s="441"/>
      <c r="Z1" s="441"/>
    </row>
    <row r="2" spans="1:26" ht="20.100000000000001" customHeight="1" thickBot="1">
      <c r="S2" s="495" t="s">
        <v>794</v>
      </c>
      <c r="T2" s="495"/>
      <c r="U2" s="495"/>
      <c r="V2" s="495"/>
      <c r="W2" s="495"/>
      <c r="X2" s="495"/>
      <c r="Y2" s="495"/>
      <c r="Z2" s="495"/>
    </row>
    <row r="3" spans="1:26" ht="20.100000000000001" customHeight="1">
      <c r="A3" s="537" t="s">
        <v>465</v>
      </c>
      <c r="B3" s="538"/>
      <c r="C3" s="541" t="s">
        <v>466</v>
      </c>
      <c r="D3" s="541"/>
      <c r="E3" s="541"/>
      <c r="F3" s="541"/>
      <c r="G3" s="541"/>
      <c r="H3" s="541"/>
      <c r="I3" s="541"/>
      <c r="J3" s="541"/>
      <c r="K3" s="541"/>
      <c r="L3" s="541"/>
      <c r="M3" s="541"/>
      <c r="N3" s="541"/>
      <c r="O3" s="541"/>
      <c r="P3" s="541" t="s">
        <v>467</v>
      </c>
      <c r="Q3" s="541"/>
      <c r="R3" s="541"/>
      <c r="S3" s="541"/>
      <c r="T3" s="541"/>
      <c r="U3" s="541"/>
      <c r="V3" s="541"/>
      <c r="W3" s="541"/>
      <c r="X3" s="541"/>
      <c r="Y3" s="541"/>
      <c r="Z3" s="538"/>
    </row>
    <row r="4" spans="1:26" ht="20.100000000000001" customHeight="1">
      <c r="A4" s="539"/>
      <c r="B4" s="540"/>
      <c r="C4" s="542" t="s">
        <v>254</v>
      </c>
      <c r="D4" s="542"/>
      <c r="E4" s="542"/>
      <c r="F4" s="542"/>
      <c r="G4" s="543" t="s">
        <v>468</v>
      </c>
      <c r="H4" s="544"/>
      <c r="I4" s="544"/>
      <c r="J4" s="544"/>
      <c r="K4" s="545"/>
      <c r="L4" s="543" t="s">
        <v>469</v>
      </c>
      <c r="M4" s="544"/>
      <c r="N4" s="544"/>
      <c r="O4" s="545"/>
      <c r="P4" s="542" t="s">
        <v>254</v>
      </c>
      <c r="Q4" s="542"/>
      <c r="R4" s="542"/>
      <c r="S4" s="542"/>
      <c r="T4" s="543" t="s">
        <v>470</v>
      </c>
      <c r="U4" s="544"/>
      <c r="V4" s="544"/>
      <c r="W4" s="544"/>
      <c r="X4" s="544"/>
      <c r="Y4" s="544"/>
      <c r="Z4" s="544"/>
    </row>
    <row r="5" spans="1:26" ht="20.100000000000001" customHeight="1">
      <c r="A5" s="539"/>
      <c r="B5" s="540"/>
      <c r="C5" s="542"/>
      <c r="D5" s="542"/>
      <c r="E5" s="542"/>
      <c r="F5" s="542"/>
      <c r="G5" s="546"/>
      <c r="H5" s="547"/>
      <c r="I5" s="547"/>
      <c r="J5" s="547"/>
      <c r="K5" s="548"/>
      <c r="L5" s="546"/>
      <c r="M5" s="547"/>
      <c r="N5" s="547"/>
      <c r="O5" s="548"/>
      <c r="P5" s="542"/>
      <c r="Q5" s="542"/>
      <c r="R5" s="542"/>
      <c r="S5" s="542"/>
      <c r="T5" s="546"/>
      <c r="U5" s="547"/>
      <c r="V5" s="547"/>
      <c r="W5" s="547"/>
      <c r="X5" s="547"/>
      <c r="Y5" s="547"/>
      <c r="Z5" s="547"/>
    </row>
    <row r="6" spans="1:26" ht="30" customHeight="1">
      <c r="A6" s="320" t="s">
        <v>203</v>
      </c>
      <c r="B6" s="320"/>
      <c r="C6" s="553">
        <f>SUM(C7:F8)</f>
        <v>29850</v>
      </c>
      <c r="D6" s="552"/>
      <c r="E6" s="552"/>
      <c r="F6" s="552"/>
      <c r="G6" s="551">
        <f>SUM(G7:K8)</f>
        <v>21523</v>
      </c>
      <c r="H6" s="551"/>
      <c r="I6" s="551"/>
      <c r="J6" s="551"/>
      <c r="K6" s="551"/>
      <c r="L6" s="551">
        <f>SUM(L7:O8)</f>
        <v>7550</v>
      </c>
      <c r="M6" s="551"/>
      <c r="N6" s="551"/>
      <c r="O6" s="551"/>
      <c r="P6" s="552">
        <f>SUM(P7:S8)</f>
        <v>30383</v>
      </c>
      <c r="Q6" s="552">
        <v>33304</v>
      </c>
      <c r="R6" s="552">
        <v>33304</v>
      </c>
      <c r="S6" s="552">
        <v>33304</v>
      </c>
      <c r="T6" s="554">
        <f>SUM(T7:Z8)</f>
        <v>8226</v>
      </c>
      <c r="U6" s="554"/>
      <c r="V6" s="554"/>
      <c r="W6" s="554"/>
      <c r="X6" s="554"/>
      <c r="Y6" s="554"/>
      <c r="Z6" s="554"/>
    </row>
    <row r="7" spans="1:26" ht="30" customHeight="1">
      <c r="A7" s="320" t="s">
        <v>471</v>
      </c>
      <c r="B7" s="320"/>
      <c r="C7" s="549">
        <v>26524</v>
      </c>
      <c r="D7" s="550"/>
      <c r="E7" s="550"/>
      <c r="F7" s="550"/>
      <c r="G7" s="551">
        <v>19822</v>
      </c>
      <c r="H7" s="551"/>
      <c r="I7" s="551"/>
      <c r="J7" s="551"/>
      <c r="K7" s="551"/>
      <c r="L7" s="551">
        <v>5995</v>
      </c>
      <c r="M7" s="551"/>
      <c r="N7" s="551"/>
      <c r="O7" s="551"/>
      <c r="P7" s="552">
        <v>27946</v>
      </c>
      <c r="Q7" s="552"/>
      <c r="R7" s="552"/>
      <c r="S7" s="552"/>
      <c r="T7" s="552">
        <v>7542</v>
      </c>
      <c r="U7" s="552"/>
      <c r="V7" s="552"/>
      <c r="W7" s="552"/>
      <c r="X7" s="552"/>
      <c r="Y7" s="552"/>
      <c r="Z7" s="552"/>
    </row>
    <row r="8" spans="1:26" ht="30" customHeight="1">
      <c r="A8" s="355" t="s">
        <v>472</v>
      </c>
      <c r="B8" s="355"/>
      <c r="C8" s="557">
        <v>3326</v>
      </c>
      <c r="D8" s="558"/>
      <c r="E8" s="558"/>
      <c r="F8" s="558"/>
      <c r="G8" s="551">
        <v>1701</v>
      </c>
      <c r="H8" s="551"/>
      <c r="I8" s="551"/>
      <c r="J8" s="551"/>
      <c r="K8" s="551"/>
      <c r="L8" s="559">
        <v>1555</v>
      </c>
      <c r="M8" s="559"/>
      <c r="N8" s="559"/>
      <c r="O8" s="559"/>
      <c r="P8" s="560">
        <v>2437</v>
      </c>
      <c r="Q8" s="560"/>
      <c r="R8" s="560"/>
      <c r="S8" s="560"/>
      <c r="T8" s="560">
        <v>684</v>
      </c>
      <c r="U8" s="560"/>
      <c r="V8" s="560"/>
      <c r="W8" s="560"/>
      <c r="X8" s="560"/>
      <c r="Y8" s="560"/>
      <c r="Z8" s="560"/>
    </row>
    <row r="9" spans="1:26" ht="30" customHeight="1">
      <c r="A9" s="491" t="s">
        <v>473</v>
      </c>
      <c r="B9" s="491"/>
      <c r="C9" s="491"/>
      <c r="D9" s="491"/>
      <c r="E9" s="491"/>
      <c r="F9" s="491"/>
      <c r="G9" s="491"/>
      <c r="H9" s="491"/>
      <c r="I9" s="491"/>
      <c r="J9" s="491"/>
      <c r="K9" s="491"/>
      <c r="L9" s="491"/>
      <c r="M9" s="491"/>
      <c r="N9" s="491"/>
      <c r="O9" s="491"/>
      <c r="P9" s="555" t="s">
        <v>26</v>
      </c>
      <c r="Q9" s="555"/>
      <c r="R9" s="555"/>
      <c r="S9" s="555"/>
      <c r="T9" s="555"/>
      <c r="U9" s="555"/>
      <c r="V9" s="555"/>
      <c r="W9" s="555"/>
      <c r="X9" s="555"/>
      <c r="Y9" s="555"/>
      <c r="Z9" s="555"/>
    </row>
    <row r="10" spans="1:26" ht="17.25">
      <c r="A10" s="37"/>
      <c r="B10" s="37"/>
      <c r="C10" s="37"/>
      <c r="D10" s="37"/>
      <c r="E10" s="37"/>
      <c r="F10" s="37"/>
      <c r="G10" s="37"/>
      <c r="H10" s="37"/>
      <c r="I10" s="37"/>
      <c r="J10" s="37"/>
      <c r="K10" s="37"/>
      <c r="L10" s="37"/>
      <c r="M10" s="37"/>
      <c r="N10" s="110"/>
      <c r="O10" s="111"/>
      <c r="P10" s="111"/>
      <c r="Q10" s="111"/>
      <c r="R10" s="111"/>
      <c r="S10" s="111"/>
      <c r="T10" s="111"/>
      <c r="U10" s="111"/>
      <c r="V10" s="111"/>
      <c r="W10" s="111"/>
      <c r="X10" s="111"/>
      <c r="Y10" s="111"/>
      <c r="Z10" s="111"/>
    </row>
    <row r="11" spans="1:26" ht="17.25">
      <c r="A11" s="37"/>
      <c r="B11" s="37"/>
      <c r="C11" s="37"/>
      <c r="D11" s="37"/>
      <c r="E11" s="37"/>
      <c r="F11" s="37"/>
      <c r="G11" s="37"/>
      <c r="H11" s="37"/>
      <c r="I11" s="37"/>
      <c r="J11" s="37"/>
      <c r="K11" s="37"/>
      <c r="L11" s="37"/>
      <c r="M11" s="37"/>
      <c r="N11" s="110"/>
      <c r="O11" s="111"/>
      <c r="P11" s="111"/>
      <c r="Q11" s="111"/>
      <c r="R11" s="111"/>
      <c r="S11" s="111"/>
      <c r="T11" s="111"/>
      <c r="U11" s="111"/>
      <c r="V11" s="111"/>
      <c r="W11" s="111"/>
      <c r="X11" s="111"/>
      <c r="Y11" s="111"/>
      <c r="Z11" s="111"/>
    </row>
    <row r="12" spans="1:26">
      <c r="N12" s="112"/>
      <c r="O12" s="113"/>
      <c r="P12" s="113"/>
      <c r="Q12" s="113"/>
      <c r="R12" s="113"/>
      <c r="S12" s="113"/>
      <c r="T12" s="113"/>
      <c r="U12" s="113"/>
      <c r="V12" s="113"/>
      <c r="W12" s="113"/>
      <c r="X12" s="113"/>
      <c r="Y12" s="113"/>
      <c r="Z12" s="113"/>
    </row>
    <row r="13" spans="1:26" ht="20.100000000000001" customHeight="1">
      <c r="A13" s="441" t="s">
        <v>474</v>
      </c>
      <c r="B13" s="441"/>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row>
    <row r="14" spans="1:26" ht="20.100000000000001" customHeight="1" thickBot="1">
      <c r="Q14" s="495" t="s">
        <v>801</v>
      </c>
      <c r="R14" s="495"/>
      <c r="S14" s="495"/>
      <c r="T14" s="495"/>
      <c r="U14" s="495"/>
      <c r="V14" s="495"/>
      <c r="W14" s="495"/>
      <c r="X14" s="495"/>
      <c r="Y14" s="495"/>
      <c r="Z14" s="495"/>
    </row>
    <row r="15" spans="1:26" ht="20.100000000000001" customHeight="1">
      <c r="A15" s="556" t="s">
        <v>475</v>
      </c>
      <c r="B15" s="556"/>
      <c r="C15" s="556"/>
      <c r="D15" s="556"/>
      <c r="E15" s="556"/>
      <c r="F15" s="556"/>
      <c r="G15" s="556"/>
      <c r="H15" s="556"/>
      <c r="I15" s="556"/>
      <c r="J15" s="556"/>
      <c r="K15" s="556"/>
      <c r="L15" s="556"/>
      <c r="M15" s="537"/>
      <c r="N15" s="538" t="s">
        <v>476</v>
      </c>
      <c r="O15" s="556"/>
      <c r="P15" s="556"/>
      <c r="Q15" s="556"/>
      <c r="R15" s="556"/>
      <c r="S15" s="556"/>
      <c r="T15" s="556"/>
      <c r="U15" s="556"/>
      <c r="V15" s="556"/>
      <c r="W15" s="556"/>
      <c r="X15" s="556"/>
      <c r="Y15" s="556"/>
      <c r="Z15" s="556"/>
    </row>
    <row r="16" spans="1:26" ht="20.100000000000001" customHeight="1">
      <c r="A16" s="572" t="s">
        <v>477</v>
      </c>
      <c r="B16" s="572"/>
      <c r="C16" s="572"/>
      <c r="D16" s="539"/>
      <c r="E16" s="561" t="s">
        <v>203</v>
      </c>
      <c r="F16" s="562"/>
      <c r="G16" s="563"/>
      <c r="H16" s="561" t="s">
        <v>471</v>
      </c>
      <c r="I16" s="562"/>
      <c r="J16" s="563"/>
      <c r="K16" s="561" t="s">
        <v>472</v>
      </c>
      <c r="L16" s="562"/>
      <c r="M16" s="563"/>
      <c r="N16" s="540" t="s">
        <v>477</v>
      </c>
      <c r="O16" s="572"/>
      <c r="P16" s="572"/>
      <c r="Q16" s="539"/>
      <c r="R16" s="561" t="s">
        <v>203</v>
      </c>
      <c r="S16" s="562"/>
      <c r="T16" s="563"/>
      <c r="U16" s="561" t="s">
        <v>471</v>
      </c>
      <c r="V16" s="562"/>
      <c r="W16" s="563"/>
      <c r="X16" s="561" t="s">
        <v>472</v>
      </c>
      <c r="Y16" s="562"/>
      <c r="Z16" s="562"/>
    </row>
    <row r="17" spans="1:26" ht="30" customHeight="1">
      <c r="A17" s="564" t="s">
        <v>32</v>
      </c>
      <c r="B17" s="564"/>
      <c r="C17" s="564"/>
      <c r="D17" s="565"/>
      <c r="E17" s="566">
        <f t="shared" ref="E17" si="0">$L$6</f>
        <v>7550</v>
      </c>
      <c r="F17" s="567"/>
      <c r="G17" s="567"/>
      <c r="H17" s="567">
        <f t="shared" ref="H17" si="1">$L$7</f>
        <v>5995</v>
      </c>
      <c r="I17" s="567"/>
      <c r="J17" s="567"/>
      <c r="K17" s="567">
        <f t="shared" ref="K17" si="2">$L$8</f>
        <v>1555</v>
      </c>
      <c r="L17" s="567"/>
      <c r="M17" s="568"/>
      <c r="N17" s="569" t="s">
        <v>32</v>
      </c>
      <c r="O17" s="570"/>
      <c r="P17" s="570"/>
      <c r="Q17" s="571"/>
      <c r="R17" s="566">
        <f t="shared" ref="R17" si="3">$T$6</f>
        <v>8226</v>
      </c>
      <c r="S17" s="567"/>
      <c r="T17" s="567"/>
      <c r="U17" s="567">
        <f t="shared" ref="U17" si="4">$T$7</f>
        <v>7542</v>
      </c>
      <c r="V17" s="567"/>
      <c r="W17" s="567"/>
      <c r="X17" s="567">
        <f t="shared" ref="X17" si="5">$T$8</f>
        <v>684</v>
      </c>
      <c r="Y17" s="567"/>
      <c r="Z17" s="567"/>
    </row>
    <row r="18" spans="1:26" ht="30" customHeight="1">
      <c r="A18" s="581" t="s">
        <v>478</v>
      </c>
      <c r="B18" s="581"/>
      <c r="C18" s="581"/>
      <c r="D18" s="582"/>
      <c r="E18" s="583">
        <v>4565</v>
      </c>
      <c r="F18" s="573"/>
      <c r="G18" s="573"/>
      <c r="H18" s="573">
        <v>3646</v>
      </c>
      <c r="I18" s="573"/>
      <c r="J18" s="573"/>
      <c r="K18" s="573">
        <v>919</v>
      </c>
      <c r="L18" s="573"/>
      <c r="M18" s="584"/>
      <c r="N18" s="585" t="s">
        <v>478</v>
      </c>
      <c r="O18" s="586"/>
      <c r="P18" s="586"/>
      <c r="Q18" s="587"/>
      <c r="R18" s="583">
        <v>4310</v>
      </c>
      <c r="S18" s="573"/>
      <c r="T18" s="573"/>
      <c r="U18" s="573">
        <v>3817</v>
      </c>
      <c r="V18" s="573"/>
      <c r="W18" s="573"/>
      <c r="X18" s="573">
        <v>493</v>
      </c>
      <c r="Y18" s="573"/>
      <c r="Z18" s="573"/>
    </row>
    <row r="19" spans="1:26" ht="30" customHeight="1">
      <c r="A19" s="114"/>
      <c r="B19" s="574" t="s">
        <v>479</v>
      </c>
      <c r="C19" s="574"/>
      <c r="D19" s="575"/>
      <c r="E19" s="576">
        <v>2410</v>
      </c>
      <c r="F19" s="577"/>
      <c r="G19" s="577"/>
      <c r="H19" s="578">
        <v>1971</v>
      </c>
      <c r="I19" s="578"/>
      <c r="J19" s="578"/>
      <c r="K19" s="578">
        <v>439</v>
      </c>
      <c r="L19" s="578"/>
      <c r="M19" s="579"/>
      <c r="N19" s="115"/>
      <c r="O19" s="574" t="s">
        <v>479</v>
      </c>
      <c r="P19" s="574"/>
      <c r="Q19" s="575"/>
      <c r="R19" s="576">
        <v>1955</v>
      </c>
      <c r="S19" s="577"/>
      <c r="T19" s="577"/>
      <c r="U19" s="580">
        <v>1846</v>
      </c>
      <c r="V19" s="580"/>
      <c r="W19" s="580"/>
      <c r="X19" s="580">
        <v>109</v>
      </c>
      <c r="Y19" s="580"/>
      <c r="Z19" s="580"/>
    </row>
    <row r="20" spans="1:26" ht="30" customHeight="1">
      <c r="A20" s="114"/>
      <c r="B20" s="574" t="s">
        <v>480</v>
      </c>
      <c r="C20" s="574"/>
      <c r="D20" s="575"/>
      <c r="E20" s="576">
        <v>536</v>
      </c>
      <c r="F20" s="577"/>
      <c r="G20" s="577"/>
      <c r="H20" s="578">
        <v>382</v>
      </c>
      <c r="I20" s="578"/>
      <c r="J20" s="578"/>
      <c r="K20" s="578">
        <v>154</v>
      </c>
      <c r="L20" s="578"/>
      <c r="M20" s="579"/>
      <c r="N20" s="115"/>
      <c r="O20" s="574" t="s">
        <v>480</v>
      </c>
      <c r="P20" s="574"/>
      <c r="Q20" s="575"/>
      <c r="R20" s="590">
        <v>534</v>
      </c>
      <c r="S20" s="578"/>
      <c r="T20" s="578"/>
      <c r="U20" s="578">
        <v>475</v>
      </c>
      <c r="V20" s="578"/>
      <c r="W20" s="578"/>
      <c r="X20" s="578">
        <v>59</v>
      </c>
      <c r="Y20" s="578"/>
      <c r="Z20" s="578"/>
    </row>
    <row r="21" spans="1:26" ht="30" customHeight="1">
      <c r="A21" s="114"/>
      <c r="B21" s="574" t="s">
        <v>481</v>
      </c>
      <c r="C21" s="574"/>
      <c r="D21" s="575"/>
      <c r="E21" s="576">
        <v>542</v>
      </c>
      <c r="F21" s="577"/>
      <c r="G21" s="577"/>
      <c r="H21" s="578">
        <v>422</v>
      </c>
      <c r="I21" s="578"/>
      <c r="J21" s="578"/>
      <c r="K21" s="578">
        <v>120</v>
      </c>
      <c r="L21" s="578"/>
      <c r="M21" s="579"/>
      <c r="N21" s="115"/>
      <c r="O21" s="588" t="s">
        <v>482</v>
      </c>
      <c r="P21" s="588"/>
      <c r="Q21" s="589"/>
      <c r="R21" s="590">
        <v>378</v>
      </c>
      <c r="S21" s="578"/>
      <c r="T21" s="578"/>
      <c r="U21" s="578">
        <v>300</v>
      </c>
      <c r="V21" s="578"/>
      <c r="W21" s="578"/>
      <c r="X21" s="578">
        <v>78</v>
      </c>
      <c r="Y21" s="578"/>
      <c r="Z21" s="578"/>
    </row>
    <row r="22" spans="1:26" ht="30" customHeight="1">
      <c r="A22" s="114"/>
      <c r="B22" s="574" t="s">
        <v>482</v>
      </c>
      <c r="C22" s="574"/>
      <c r="D22" s="575"/>
      <c r="E22" s="576">
        <v>286</v>
      </c>
      <c r="F22" s="577"/>
      <c r="G22" s="577"/>
      <c r="H22" s="578">
        <v>219</v>
      </c>
      <c r="I22" s="578"/>
      <c r="J22" s="578"/>
      <c r="K22" s="578">
        <v>67</v>
      </c>
      <c r="L22" s="578"/>
      <c r="M22" s="579"/>
      <c r="N22" s="115"/>
      <c r="O22" s="574" t="s">
        <v>483</v>
      </c>
      <c r="P22" s="574"/>
      <c r="Q22" s="575"/>
      <c r="R22" s="590">
        <v>314</v>
      </c>
      <c r="S22" s="578"/>
      <c r="T22" s="578"/>
      <c r="U22" s="578">
        <v>280</v>
      </c>
      <c r="V22" s="578"/>
      <c r="W22" s="578"/>
      <c r="X22" s="578">
        <v>34</v>
      </c>
      <c r="Y22" s="578"/>
      <c r="Z22" s="578"/>
    </row>
    <row r="23" spans="1:26" ht="30" customHeight="1">
      <c r="A23" s="114"/>
      <c r="B23" s="574" t="s">
        <v>483</v>
      </c>
      <c r="C23" s="574"/>
      <c r="D23" s="575"/>
      <c r="E23" s="590">
        <v>91</v>
      </c>
      <c r="F23" s="578"/>
      <c r="G23" s="578"/>
      <c r="H23" s="578">
        <v>83</v>
      </c>
      <c r="I23" s="578"/>
      <c r="J23" s="578"/>
      <c r="K23" s="578">
        <v>8</v>
      </c>
      <c r="L23" s="578"/>
      <c r="M23" s="579"/>
      <c r="N23" s="115"/>
      <c r="O23" s="574" t="s">
        <v>481</v>
      </c>
      <c r="P23" s="574"/>
      <c r="Q23" s="575"/>
      <c r="R23" s="590">
        <v>339</v>
      </c>
      <c r="S23" s="578"/>
      <c r="T23" s="578"/>
      <c r="U23" s="578">
        <v>339</v>
      </c>
      <c r="V23" s="578"/>
      <c r="W23" s="578"/>
      <c r="X23" s="578">
        <v>0</v>
      </c>
      <c r="Y23" s="578"/>
      <c r="Z23" s="578"/>
    </row>
    <row r="24" spans="1:26" ht="30" customHeight="1">
      <c r="A24" s="114"/>
      <c r="B24" s="574" t="s">
        <v>484</v>
      </c>
      <c r="C24" s="574"/>
      <c r="D24" s="575"/>
      <c r="E24" s="590">
        <f>E18-E19-E20-E21-E22-E23</f>
        <v>700</v>
      </c>
      <c r="F24" s="578"/>
      <c r="G24" s="578"/>
      <c r="H24" s="578">
        <f>H18-H19-H20-H21-H22-H23</f>
        <v>569</v>
      </c>
      <c r="I24" s="578"/>
      <c r="J24" s="578"/>
      <c r="K24" s="578">
        <f>K18-K19-K20-K21-K22-K23</f>
        <v>131</v>
      </c>
      <c r="L24" s="578"/>
      <c r="M24" s="579"/>
      <c r="N24" s="115"/>
      <c r="O24" s="574" t="s">
        <v>484</v>
      </c>
      <c r="P24" s="574"/>
      <c r="Q24" s="575"/>
      <c r="R24" s="590">
        <f>R18-R19-R20-R21-R22-R23</f>
        <v>790</v>
      </c>
      <c r="S24" s="578"/>
      <c r="T24" s="578"/>
      <c r="U24" s="578">
        <f>U18-U19-U20-U21-U22-U23</f>
        <v>577</v>
      </c>
      <c r="V24" s="578"/>
      <c r="W24" s="578"/>
      <c r="X24" s="578">
        <f>X18-X19-X20-X21-X22-X23</f>
        <v>213</v>
      </c>
      <c r="Y24" s="578"/>
      <c r="Z24" s="578"/>
    </row>
    <row r="25" spans="1:26" ht="30" customHeight="1">
      <c r="A25" s="593" t="s">
        <v>485</v>
      </c>
      <c r="B25" s="593"/>
      <c r="C25" s="593"/>
      <c r="D25" s="594"/>
      <c r="E25" s="595">
        <v>2713</v>
      </c>
      <c r="F25" s="591"/>
      <c r="G25" s="591"/>
      <c r="H25" s="591">
        <v>2150</v>
      </c>
      <c r="I25" s="591"/>
      <c r="J25" s="591"/>
      <c r="K25" s="591">
        <v>563</v>
      </c>
      <c r="L25" s="591"/>
      <c r="M25" s="596"/>
      <c r="N25" s="597" t="s">
        <v>485</v>
      </c>
      <c r="O25" s="598"/>
      <c r="P25" s="598"/>
      <c r="Q25" s="599"/>
      <c r="R25" s="595">
        <v>3653</v>
      </c>
      <c r="S25" s="591"/>
      <c r="T25" s="591"/>
      <c r="U25" s="591">
        <v>3572</v>
      </c>
      <c r="V25" s="591"/>
      <c r="W25" s="591"/>
      <c r="X25" s="592">
        <v>81</v>
      </c>
      <c r="Y25" s="592"/>
      <c r="Z25" s="592"/>
    </row>
    <row r="26" spans="1:26" ht="30" customHeight="1">
      <c r="A26" s="114"/>
      <c r="B26" s="574" t="s">
        <v>486</v>
      </c>
      <c r="C26" s="574"/>
      <c r="D26" s="575"/>
      <c r="E26" s="590">
        <v>70</v>
      </c>
      <c r="F26" s="578"/>
      <c r="G26" s="578"/>
      <c r="H26" s="578">
        <v>42</v>
      </c>
      <c r="I26" s="578"/>
      <c r="J26" s="578"/>
      <c r="K26" s="578">
        <v>28</v>
      </c>
      <c r="L26" s="578"/>
      <c r="M26" s="579"/>
      <c r="N26" s="115"/>
      <c r="O26" s="588" t="s">
        <v>486</v>
      </c>
      <c r="P26" s="588"/>
      <c r="Q26" s="589"/>
      <c r="R26" s="590">
        <v>466</v>
      </c>
      <c r="S26" s="578"/>
      <c r="T26" s="578"/>
      <c r="U26" s="578">
        <v>434</v>
      </c>
      <c r="V26" s="578"/>
      <c r="W26" s="578"/>
      <c r="X26" s="578">
        <v>32</v>
      </c>
      <c r="Y26" s="578"/>
      <c r="Z26" s="578"/>
    </row>
    <row r="27" spans="1:26" ht="30" customHeight="1">
      <c r="A27" s="114"/>
      <c r="B27" s="574" t="s">
        <v>487</v>
      </c>
      <c r="C27" s="574"/>
      <c r="D27" s="575"/>
      <c r="E27" s="590">
        <v>30</v>
      </c>
      <c r="F27" s="578"/>
      <c r="G27" s="578"/>
      <c r="H27" s="578">
        <v>20</v>
      </c>
      <c r="I27" s="578"/>
      <c r="J27" s="578"/>
      <c r="K27" s="578">
        <v>10</v>
      </c>
      <c r="L27" s="578"/>
      <c r="M27" s="579"/>
      <c r="N27" s="115"/>
      <c r="O27" s="574" t="s">
        <v>487</v>
      </c>
      <c r="P27" s="574"/>
      <c r="Q27" s="575"/>
      <c r="R27" s="590">
        <v>27</v>
      </c>
      <c r="S27" s="578"/>
      <c r="T27" s="578"/>
      <c r="U27" s="578">
        <v>27</v>
      </c>
      <c r="V27" s="578"/>
      <c r="W27" s="578"/>
      <c r="X27" s="578">
        <v>0</v>
      </c>
      <c r="Y27" s="578"/>
      <c r="Z27" s="578"/>
    </row>
    <row r="28" spans="1:26" ht="30" customHeight="1">
      <c r="B28" s="574" t="s">
        <v>488</v>
      </c>
      <c r="C28" s="574"/>
      <c r="D28" s="575"/>
      <c r="E28" s="576">
        <v>18</v>
      </c>
      <c r="F28" s="577"/>
      <c r="G28" s="577"/>
      <c r="H28" s="580">
        <v>13</v>
      </c>
      <c r="I28" s="580"/>
      <c r="J28" s="580"/>
      <c r="K28" s="580">
        <v>5</v>
      </c>
      <c r="L28" s="580"/>
      <c r="M28" s="600"/>
      <c r="N28" s="115"/>
      <c r="O28" s="574" t="s">
        <v>488</v>
      </c>
      <c r="P28" s="574"/>
      <c r="Q28" s="575"/>
      <c r="R28" s="576">
        <v>17</v>
      </c>
      <c r="S28" s="577"/>
      <c r="T28" s="577"/>
      <c r="U28" s="580">
        <v>17</v>
      </c>
      <c r="V28" s="580"/>
      <c r="W28" s="580"/>
      <c r="X28" s="578">
        <v>0</v>
      </c>
      <c r="Y28" s="578"/>
      <c r="Z28" s="578"/>
    </row>
    <row r="29" spans="1:26" ht="30" customHeight="1">
      <c r="B29" s="574" t="s">
        <v>489</v>
      </c>
      <c r="C29" s="574"/>
      <c r="D29" s="575"/>
      <c r="E29" s="590">
        <v>2516</v>
      </c>
      <c r="F29" s="578"/>
      <c r="G29" s="578"/>
      <c r="H29" s="578">
        <v>2030</v>
      </c>
      <c r="I29" s="578"/>
      <c r="J29" s="578"/>
      <c r="K29" s="578">
        <v>486</v>
      </c>
      <c r="L29" s="578"/>
      <c r="M29" s="579"/>
      <c r="N29" s="115"/>
      <c r="O29" s="574" t="s">
        <v>489</v>
      </c>
      <c r="P29" s="574"/>
      <c r="Q29" s="575"/>
      <c r="R29" s="576">
        <v>3084</v>
      </c>
      <c r="S29" s="577"/>
      <c r="T29" s="577"/>
      <c r="U29" s="580">
        <v>3040</v>
      </c>
      <c r="V29" s="580"/>
      <c r="W29" s="580"/>
      <c r="X29" s="578">
        <v>44</v>
      </c>
      <c r="Y29" s="578"/>
      <c r="Z29" s="578"/>
    </row>
    <row r="30" spans="1:26" ht="30" customHeight="1">
      <c r="A30" s="114"/>
      <c r="B30" s="574" t="s">
        <v>182</v>
      </c>
      <c r="C30" s="574"/>
      <c r="D30" s="575"/>
      <c r="E30" s="590">
        <f>E25-E26-E27-E28-E29</f>
        <v>79</v>
      </c>
      <c r="F30" s="578"/>
      <c r="G30" s="578"/>
      <c r="H30" s="578">
        <f t="shared" ref="H30" si="6">H25-H26-H27-H28-H29</f>
        <v>45</v>
      </c>
      <c r="I30" s="578"/>
      <c r="J30" s="578"/>
      <c r="K30" s="578">
        <f t="shared" ref="K30" si="7">K25-K26-K27-K28-K29</f>
        <v>34</v>
      </c>
      <c r="L30" s="578"/>
      <c r="M30" s="578"/>
      <c r="N30" s="115"/>
      <c r="O30" s="574" t="s">
        <v>182</v>
      </c>
      <c r="P30" s="574"/>
      <c r="Q30" s="575"/>
      <c r="R30" s="590">
        <f>R25-R26-R27-R28-R29</f>
        <v>59</v>
      </c>
      <c r="S30" s="578"/>
      <c r="T30" s="578"/>
      <c r="U30" s="578">
        <f>U25-U26-U27-U28-U29</f>
        <v>54</v>
      </c>
      <c r="V30" s="578"/>
      <c r="W30" s="578"/>
      <c r="X30" s="578">
        <f>X25-X26-X27-X28-X29</f>
        <v>5</v>
      </c>
      <c r="Y30" s="578"/>
      <c r="Z30" s="578"/>
    </row>
    <row r="31" spans="1:26" ht="30" customHeight="1">
      <c r="A31" s="601" t="s">
        <v>490</v>
      </c>
      <c r="B31" s="601"/>
      <c r="C31" s="601"/>
      <c r="D31" s="602"/>
      <c r="E31" s="590">
        <v>86</v>
      </c>
      <c r="F31" s="578"/>
      <c r="G31" s="578"/>
      <c r="H31" s="578">
        <v>66</v>
      </c>
      <c r="I31" s="578"/>
      <c r="J31" s="578"/>
      <c r="K31" s="578">
        <v>20</v>
      </c>
      <c r="L31" s="578"/>
      <c r="M31" s="579"/>
      <c r="N31" s="603" t="s">
        <v>490</v>
      </c>
      <c r="O31" s="601"/>
      <c r="P31" s="601"/>
      <c r="Q31" s="602"/>
      <c r="R31" s="590">
        <v>181</v>
      </c>
      <c r="S31" s="578"/>
      <c r="T31" s="578"/>
      <c r="U31" s="578">
        <v>109</v>
      </c>
      <c r="V31" s="578"/>
      <c r="W31" s="578"/>
      <c r="X31" s="578">
        <v>72</v>
      </c>
      <c r="Y31" s="578"/>
      <c r="Z31" s="578"/>
    </row>
    <row r="32" spans="1:26" ht="30" customHeight="1">
      <c r="B32" s="574" t="s">
        <v>491</v>
      </c>
      <c r="C32" s="574"/>
      <c r="D32" s="575"/>
      <c r="E32" s="590">
        <v>63</v>
      </c>
      <c r="F32" s="578"/>
      <c r="G32" s="578"/>
      <c r="H32" s="578">
        <v>49</v>
      </c>
      <c r="I32" s="578"/>
      <c r="J32" s="578"/>
      <c r="K32" s="578">
        <v>14</v>
      </c>
      <c r="L32" s="578"/>
      <c r="M32" s="579"/>
      <c r="O32" s="574" t="s">
        <v>491</v>
      </c>
      <c r="P32" s="574"/>
      <c r="Q32" s="575"/>
      <c r="R32" s="590">
        <v>158</v>
      </c>
      <c r="S32" s="578"/>
      <c r="T32" s="578"/>
      <c r="U32" s="578">
        <v>98</v>
      </c>
      <c r="V32" s="578"/>
      <c r="W32" s="578"/>
      <c r="X32" s="578">
        <v>60</v>
      </c>
      <c r="Y32" s="578"/>
      <c r="Z32" s="578"/>
    </row>
    <row r="33" spans="1:26" ht="30" customHeight="1">
      <c r="A33" s="114"/>
      <c r="B33" s="574" t="s">
        <v>484</v>
      </c>
      <c r="C33" s="574"/>
      <c r="D33" s="575"/>
      <c r="E33" s="590">
        <f>E31-E32</f>
        <v>23</v>
      </c>
      <c r="F33" s="578"/>
      <c r="G33" s="578"/>
      <c r="H33" s="578">
        <f>H31-H32</f>
        <v>17</v>
      </c>
      <c r="I33" s="578"/>
      <c r="J33" s="578"/>
      <c r="K33" s="578">
        <f>K31-K32</f>
        <v>6</v>
      </c>
      <c r="L33" s="578"/>
      <c r="M33" s="579"/>
      <c r="N33" s="114"/>
      <c r="O33" s="574" t="s">
        <v>484</v>
      </c>
      <c r="P33" s="574"/>
      <c r="Q33" s="575"/>
      <c r="R33" s="590">
        <f>R31-R32</f>
        <v>23</v>
      </c>
      <c r="S33" s="578"/>
      <c r="T33" s="578"/>
      <c r="U33" s="578">
        <f>U31-U32</f>
        <v>11</v>
      </c>
      <c r="V33" s="578"/>
      <c r="W33" s="578"/>
      <c r="X33" s="578">
        <f>X31-X32</f>
        <v>12</v>
      </c>
      <c r="Y33" s="578"/>
      <c r="Z33" s="578"/>
    </row>
    <row r="34" spans="1:26" ht="30" customHeight="1">
      <c r="A34" s="601" t="s">
        <v>492</v>
      </c>
      <c r="B34" s="601"/>
      <c r="C34" s="601"/>
      <c r="D34" s="602"/>
      <c r="E34" s="590">
        <v>46</v>
      </c>
      <c r="F34" s="578"/>
      <c r="G34" s="578"/>
      <c r="H34" s="578">
        <v>37</v>
      </c>
      <c r="I34" s="578"/>
      <c r="J34" s="578"/>
      <c r="K34" s="578">
        <v>9</v>
      </c>
      <c r="L34" s="578"/>
      <c r="M34" s="579"/>
      <c r="N34" s="603" t="s">
        <v>493</v>
      </c>
      <c r="O34" s="601"/>
      <c r="P34" s="601"/>
      <c r="Q34" s="602"/>
      <c r="R34" s="590">
        <v>24</v>
      </c>
      <c r="S34" s="578"/>
      <c r="T34" s="578"/>
      <c r="U34" s="578">
        <v>9</v>
      </c>
      <c r="V34" s="578"/>
      <c r="W34" s="578"/>
      <c r="X34" s="578">
        <v>15</v>
      </c>
      <c r="Y34" s="578"/>
      <c r="Z34" s="578"/>
    </row>
    <row r="35" spans="1:26" ht="30" customHeight="1">
      <c r="A35" s="601" t="s">
        <v>493</v>
      </c>
      <c r="B35" s="601"/>
      <c r="C35" s="601"/>
      <c r="D35" s="602"/>
      <c r="E35" s="590">
        <v>42</v>
      </c>
      <c r="F35" s="578"/>
      <c r="G35" s="578"/>
      <c r="H35" s="578">
        <v>32</v>
      </c>
      <c r="I35" s="578"/>
      <c r="J35" s="578"/>
      <c r="K35" s="578">
        <v>10</v>
      </c>
      <c r="L35" s="578"/>
      <c r="M35" s="579"/>
      <c r="N35" s="603" t="s">
        <v>492</v>
      </c>
      <c r="O35" s="601"/>
      <c r="P35" s="601"/>
      <c r="Q35" s="602"/>
      <c r="R35" s="590">
        <v>24</v>
      </c>
      <c r="S35" s="578"/>
      <c r="T35" s="578"/>
      <c r="U35" s="578">
        <v>11</v>
      </c>
      <c r="V35" s="578"/>
      <c r="W35" s="578"/>
      <c r="X35" s="578">
        <v>13</v>
      </c>
      <c r="Y35" s="578"/>
      <c r="Z35" s="578"/>
    </row>
    <row r="36" spans="1:26" ht="30" customHeight="1">
      <c r="A36" s="604" t="s">
        <v>494</v>
      </c>
      <c r="B36" s="604"/>
      <c r="C36" s="604"/>
      <c r="D36" s="605"/>
      <c r="E36" s="606">
        <f>E17-E18-E25-E31-E34-E35</f>
        <v>98</v>
      </c>
      <c r="F36" s="607"/>
      <c r="G36" s="607"/>
      <c r="H36" s="607">
        <f t="shared" ref="H36" si="8">H17-H18-H25-H31-H34-H35</f>
        <v>64</v>
      </c>
      <c r="I36" s="607"/>
      <c r="J36" s="607"/>
      <c r="K36" s="607">
        <f t="shared" ref="K36" si="9">K17-K18-K25-K31-K34-K35</f>
        <v>34</v>
      </c>
      <c r="L36" s="607"/>
      <c r="M36" s="607"/>
      <c r="N36" s="608" t="s">
        <v>494</v>
      </c>
      <c r="O36" s="609"/>
      <c r="P36" s="609"/>
      <c r="Q36" s="610"/>
      <c r="R36" s="606">
        <f>R17-R18-R25-R31-R34-R35</f>
        <v>34</v>
      </c>
      <c r="S36" s="607"/>
      <c r="T36" s="607"/>
      <c r="U36" s="607">
        <f t="shared" ref="U36" si="10">U17-U18-U25-U31-U34-U35</f>
        <v>24</v>
      </c>
      <c r="V36" s="607"/>
      <c r="W36" s="607"/>
      <c r="X36" s="607">
        <f t="shared" ref="X36" si="11">X17-X18-X25-X31-X34-X35</f>
        <v>10</v>
      </c>
      <c r="Y36" s="607"/>
      <c r="Z36" s="607"/>
    </row>
    <row r="37" spans="1:26" ht="30" customHeight="1">
      <c r="O37" s="555" t="s">
        <v>26</v>
      </c>
      <c r="P37" s="555"/>
      <c r="Q37" s="555"/>
      <c r="R37" s="555"/>
      <c r="S37" s="555"/>
      <c r="T37" s="555"/>
      <c r="U37" s="555"/>
      <c r="V37" s="555"/>
      <c r="W37" s="555"/>
      <c r="X37" s="555"/>
      <c r="Y37" s="555"/>
      <c r="Z37" s="555"/>
    </row>
    <row r="38" spans="1:26" ht="17.25">
      <c r="A38" s="114"/>
    </row>
    <row r="42" spans="1:26" ht="17.25">
      <c r="A42" s="37"/>
      <c r="B42" s="37"/>
      <c r="C42" s="37"/>
      <c r="D42" s="37"/>
      <c r="E42" s="37"/>
      <c r="F42" s="37"/>
      <c r="G42" s="37"/>
      <c r="H42" s="37"/>
      <c r="I42" s="37"/>
      <c r="J42" s="37"/>
      <c r="K42" s="37"/>
      <c r="L42" s="37"/>
      <c r="M42" s="37"/>
      <c r="N42" s="37"/>
    </row>
  </sheetData>
  <mergeCells count="203">
    <mergeCell ref="O37:Z37"/>
    <mergeCell ref="U35:W35"/>
    <mergeCell ref="X35:Z35"/>
    <mergeCell ref="A36:D36"/>
    <mergeCell ref="E36:G36"/>
    <mergeCell ref="H36:J36"/>
    <mergeCell ref="K36:M36"/>
    <mergeCell ref="N36:Q36"/>
    <mergeCell ref="R36:T36"/>
    <mergeCell ref="U36:W36"/>
    <mergeCell ref="X36:Z36"/>
    <mergeCell ref="A35:D35"/>
    <mergeCell ref="E35:G35"/>
    <mergeCell ref="H35:J35"/>
    <mergeCell ref="K35:M35"/>
    <mergeCell ref="N35:Q35"/>
    <mergeCell ref="R35:T35"/>
    <mergeCell ref="U33:W33"/>
    <mergeCell ref="X33:Z33"/>
    <mergeCell ref="A34:D34"/>
    <mergeCell ref="E34:G34"/>
    <mergeCell ref="H34:J34"/>
    <mergeCell ref="K34:M34"/>
    <mergeCell ref="N34:Q34"/>
    <mergeCell ref="R34:T34"/>
    <mergeCell ref="U34:W34"/>
    <mergeCell ref="X34:Z34"/>
    <mergeCell ref="B33:D33"/>
    <mergeCell ref="E33:G33"/>
    <mergeCell ref="H33:J33"/>
    <mergeCell ref="K33:M33"/>
    <mergeCell ref="O33:Q33"/>
    <mergeCell ref="R33:T33"/>
    <mergeCell ref="U31:W31"/>
    <mergeCell ref="X31:Z31"/>
    <mergeCell ref="B32:D32"/>
    <mergeCell ref="E32:G32"/>
    <mergeCell ref="H32:J32"/>
    <mergeCell ref="K32:M32"/>
    <mergeCell ref="O32:Q32"/>
    <mergeCell ref="R32:T32"/>
    <mergeCell ref="U32:W32"/>
    <mergeCell ref="X32:Z32"/>
    <mergeCell ref="A31:D31"/>
    <mergeCell ref="E31:G31"/>
    <mergeCell ref="H31:J31"/>
    <mergeCell ref="K31:M31"/>
    <mergeCell ref="N31:Q31"/>
    <mergeCell ref="R31:T31"/>
    <mergeCell ref="U29:W29"/>
    <mergeCell ref="X29:Z29"/>
    <mergeCell ref="B30:D30"/>
    <mergeCell ref="E30:G30"/>
    <mergeCell ref="H30:J30"/>
    <mergeCell ref="K30:M30"/>
    <mergeCell ref="O30:Q30"/>
    <mergeCell ref="R30:T30"/>
    <mergeCell ref="U30:W30"/>
    <mergeCell ref="X30:Z30"/>
    <mergeCell ref="B29:D29"/>
    <mergeCell ref="E29:G29"/>
    <mergeCell ref="H29:J29"/>
    <mergeCell ref="K29:M29"/>
    <mergeCell ref="O29:Q29"/>
    <mergeCell ref="R29:T29"/>
    <mergeCell ref="U27:W27"/>
    <mergeCell ref="X27:Z27"/>
    <mergeCell ref="B28:D28"/>
    <mergeCell ref="E28:G28"/>
    <mergeCell ref="H28:J28"/>
    <mergeCell ref="K28:M28"/>
    <mergeCell ref="O28:Q28"/>
    <mergeCell ref="R28:T28"/>
    <mergeCell ref="U28:W28"/>
    <mergeCell ref="X28:Z28"/>
    <mergeCell ref="B27:D27"/>
    <mergeCell ref="E27:G27"/>
    <mergeCell ref="H27:J27"/>
    <mergeCell ref="K27:M27"/>
    <mergeCell ref="O27:Q27"/>
    <mergeCell ref="R27:T27"/>
    <mergeCell ref="U25:W25"/>
    <mergeCell ref="X25:Z25"/>
    <mergeCell ref="B26:D26"/>
    <mergeCell ref="E26:G26"/>
    <mergeCell ref="H26:J26"/>
    <mergeCell ref="K26:M26"/>
    <mergeCell ref="O26:Q26"/>
    <mergeCell ref="R26:T26"/>
    <mergeCell ref="U26:W26"/>
    <mergeCell ref="X26:Z26"/>
    <mergeCell ref="A25:D25"/>
    <mergeCell ref="E25:G25"/>
    <mergeCell ref="H25:J25"/>
    <mergeCell ref="K25:M25"/>
    <mergeCell ref="N25:Q25"/>
    <mergeCell ref="R25:T25"/>
    <mergeCell ref="U24:W24"/>
    <mergeCell ref="X24:Z24"/>
    <mergeCell ref="B24:D24"/>
    <mergeCell ref="E24:G24"/>
    <mergeCell ref="H24:J24"/>
    <mergeCell ref="K24:M24"/>
    <mergeCell ref="O24:Q24"/>
    <mergeCell ref="R24:T24"/>
    <mergeCell ref="U22:W22"/>
    <mergeCell ref="X22:Z22"/>
    <mergeCell ref="B23:D23"/>
    <mergeCell ref="E23:G23"/>
    <mergeCell ref="H23:J23"/>
    <mergeCell ref="K23:M23"/>
    <mergeCell ref="O23:Q23"/>
    <mergeCell ref="R23:T23"/>
    <mergeCell ref="U23:W23"/>
    <mergeCell ref="X23:Z23"/>
    <mergeCell ref="B22:D22"/>
    <mergeCell ref="E22:G22"/>
    <mergeCell ref="H22:J22"/>
    <mergeCell ref="K22:M22"/>
    <mergeCell ref="O22:Q22"/>
    <mergeCell ref="R22:T22"/>
    <mergeCell ref="U20:W20"/>
    <mergeCell ref="X20:Z20"/>
    <mergeCell ref="B21:D21"/>
    <mergeCell ref="E21:G21"/>
    <mergeCell ref="H21:J21"/>
    <mergeCell ref="K21:M21"/>
    <mergeCell ref="O21:Q21"/>
    <mergeCell ref="R21:T21"/>
    <mergeCell ref="U21:W21"/>
    <mergeCell ref="X21:Z21"/>
    <mergeCell ref="B20:D20"/>
    <mergeCell ref="E20:G20"/>
    <mergeCell ref="H20:J20"/>
    <mergeCell ref="K20:M20"/>
    <mergeCell ref="O20:Q20"/>
    <mergeCell ref="R20:T20"/>
    <mergeCell ref="U18:W18"/>
    <mergeCell ref="X18:Z18"/>
    <mergeCell ref="B19:D19"/>
    <mergeCell ref="E19:G19"/>
    <mergeCell ref="H19:J19"/>
    <mergeCell ref="K19:M19"/>
    <mergeCell ref="O19:Q19"/>
    <mergeCell ref="R19:T19"/>
    <mergeCell ref="U19:W19"/>
    <mergeCell ref="X19:Z19"/>
    <mergeCell ref="A18:D18"/>
    <mergeCell ref="E18:G18"/>
    <mergeCell ref="H18:J18"/>
    <mergeCell ref="K18:M18"/>
    <mergeCell ref="N18:Q18"/>
    <mergeCell ref="R18:T18"/>
    <mergeCell ref="U16:W16"/>
    <mergeCell ref="X16:Z16"/>
    <mergeCell ref="A17:D17"/>
    <mergeCell ref="E17:G17"/>
    <mergeCell ref="H17:J17"/>
    <mergeCell ref="K17:M17"/>
    <mergeCell ref="N17:Q17"/>
    <mergeCell ref="R17:T17"/>
    <mergeCell ref="U17:W17"/>
    <mergeCell ref="X17:Z17"/>
    <mergeCell ref="A16:D16"/>
    <mergeCell ref="E16:G16"/>
    <mergeCell ref="H16:J16"/>
    <mergeCell ref="K16:M16"/>
    <mergeCell ref="N16:Q16"/>
    <mergeCell ref="R16:T16"/>
    <mergeCell ref="A9:O9"/>
    <mergeCell ref="P9:Z9"/>
    <mergeCell ref="A13:Z13"/>
    <mergeCell ref="Q14:Z14"/>
    <mergeCell ref="A15:M15"/>
    <mergeCell ref="N15:Z15"/>
    <mergeCell ref="A8:B8"/>
    <mergeCell ref="C8:F8"/>
    <mergeCell ref="G8:K8"/>
    <mergeCell ref="L8:O8"/>
    <mergeCell ref="P8:S8"/>
    <mergeCell ref="T8:Z8"/>
    <mergeCell ref="A7:B7"/>
    <mergeCell ref="C7:F7"/>
    <mergeCell ref="G7:K7"/>
    <mergeCell ref="L7:O7"/>
    <mergeCell ref="P7:S7"/>
    <mergeCell ref="T7:Z7"/>
    <mergeCell ref="A6:B6"/>
    <mergeCell ref="C6:F6"/>
    <mergeCell ref="G6:K6"/>
    <mergeCell ref="L6:O6"/>
    <mergeCell ref="P6:S6"/>
    <mergeCell ref="T6:Z6"/>
    <mergeCell ref="A1:Z1"/>
    <mergeCell ref="S2:Z2"/>
    <mergeCell ref="A3:B5"/>
    <mergeCell ref="C3:O3"/>
    <mergeCell ref="P3:Z3"/>
    <mergeCell ref="C4:F5"/>
    <mergeCell ref="G4:K5"/>
    <mergeCell ref="L4:O5"/>
    <mergeCell ref="P4:S5"/>
    <mergeCell ref="T4:Z5"/>
  </mergeCells>
  <phoneticPr fontId="1"/>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C47"/>
  <sheetViews>
    <sheetView zoomScale="85" zoomScaleNormal="85" workbookViewId="0">
      <selection activeCell="L8" sqref="L8"/>
    </sheetView>
  </sheetViews>
  <sheetFormatPr defaultRowHeight="17.25"/>
  <cols>
    <col min="1" max="2" width="3.625" style="92" customWidth="1"/>
    <col min="3" max="4" width="2.625" style="92" customWidth="1"/>
    <col min="5" max="5" width="35.625" style="92" customWidth="1"/>
    <col min="6" max="10" width="15.625" style="92" customWidth="1"/>
    <col min="11" max="16384" width="9" style="92"/>
  </cols>
  <sheetData>
    <row r="1" spans="2:29">
      <c r="B1" s="619" t="s">
        <v>414</v>
      </c>
      <c r="C1" s="619"/>
      <c r="D1" s="619"/>
      <c r="E1" s="619"/>
      <c r="F1" s="619"/>
      <c r="G1" s="619"/>
      <c r="H1" s="619"/>
      <c r="I1" s="619"/>
      <c r="J1" s="619"/>
      <c r="K1" s="91"/>
      <c r="L1" s="91"/>
      <c r="M1" s="91"/>
      <c r="N1" s="91"/>
      <c r="O1" s="91"/>
      <c r="P1" s="91"/>
      <c r="Q1" s="91"/>
      <c r="R1" s="91"/>
      <c r="S1" s="91"/>
      <c r="T1" s="91"/>
      <c r="U1" s="91"/>
      <c r="V1" s="91"/>
      <c r="W1" s="91"/>
      <c r="X1" s="91"/>
      <c r="Y1" s="91"/>
      <c r="Z1" s="91"/>
      <c r="AA1" s="91"/>
      <c r="AB1" s="91"/>
      <c r="AC1" s="91"/>
    </row>
    <row r="3" spans="2:29" ht="24.95" customHeight="1">
      <c r="B3" s="613" t="s">
        <v>441</v>
      </c>
      <c r="C3" s="613"/>
      <c r="D3" s="613"/>
      <c r="E3" s="614"/>
      <c r="F3" s="626" t="s">
        <v>415</v>
      </c>
      <c r="G3" s="626"/>
      <c r="H3" s="626"/>
      <c r="I3" s="626" t="s">
        <v>416</v>
      </c>
      <c r="J3" s="626"/>
    </row>
    <row r="4" spans="2:29" ht="50.1" customHeight="1">
      <c r="B4" s="301"/>
      <c r="C4" s="301"/>
      <c r="D4" s="301"/>
      <c r="E4" s="615"/>
      <c r="F4" s="97" t="s">
        <v>237</v>
      </c>
      <c r="G4" s="98" t="s">
        <v>417</v>
      </c>
      <c r="H4" s="98" t="s">
        <v>418</v>
      </c>
      <c r="I4" s="97" t="s">
        <v>237</v>
      </c>
      <c r="J4" s="98" t="s">
        <v>419</v>
      </c>
    </row>
    <row r="5" spans="2:29" ht="24.95" customHeight="1">
      <c r="B5" s="616" t="s">
        <v>420</v>
      </c>
      <c r="C5" s="616"/>
      <c r="D5" s="616"/>
      <c r="E5" s="617"/>
      <c r="F5" s="101">
        <v>27946</v>
      </c>
      <c r="G5" s="95">
        <v>19822</v>
      </c>
      <c r="H5" s="95">
        <v>7542</v>
      </c>
      <c r="I5" s="95">
        <v>26524</v>
      </c>
      <c r="J5" s="95">
        <v>5995</v>
      </c>
    </row>
    <row r="6" spans="2:29" ht="24.95" customHeight="1">
      <c r="B6" s="92" t="s">
        <v>442</v>
      </c>
      <c r="C6" s="611" t="s">
        <v>273</v>
      </c>
      <c r="D6" s="611"/>
      <c r="E6" s="612"/>
      <c r="F6" s="102">
        <v>2563</v>
      </c>
      <c r="G6" s="96">
        <v>2405</v>
      </c>
      <c r="H6" s="96">
        <v>156</v>
      </c>
      <c r="I6" s="96">
        <v>2538</v>
      </c>
      <c r="J6" s="96">
        <v>126</v>
      </c>
    </row>
    <row r="7" spans="2:29" ht="24.95" customHeight="1">
      <c r="C7" s="611" t="s">
        <v>274</v>
      </c>
      <c r="D7" s="611"/>
      <c r="E7" s="612"/>
      <c r="F7" s="102">
        <v>2560</v>
      </c>
      <c r="G7" s="96">
        <v>2402</v>
      </c>
      <c r="H7" s="96">
        <v>156</v>
      </c>
      <c r="I7" s="96">
        <v>2534</v>
      </c>
      <c r="J7" s="96">
        <v>125</v>
      </c>
    </row>
    <row r="8" spans="2:29" ht="24.95" customHeight="1">
      <c r="B8" s="92" t="s">
        <v>443</v>
      </c>
      <c r="C8" s="611" t="s">
        <v>276</v>
      </c>
      <c r="D8" s="611"/>
      <c r="E8" s="612"/>
      <c r="F8" s="102">
        <v>386</v>
      </c>
      <c r="G8" s="96">
        <v>313</v>
      </c>
      <c r="H8" s="96">
        <v>68</v>
      </c>
      <c r="I8" s="96">
        <v>427</v>
      </c>
      <c r="J8" s="96">
        <v>105</v>
      </c>
    </row>
    <row r="9" spans="2:29" ht="24.95" customHeight="1">
      <c r="B9" s="92" t="s">
        <v>444</v>
      </c>
      <c r="C9" s="611" t="s">
        <v>316</v>
      </c>
      <c r="D9" s="611"/>
      <c r="E9" s="612"/>
      <c r="F9" s="102">
        <v>2</v>
      </c>
      <c r="G9" s="96">
        <v>0</v>
      </c>
      <c r="H9" s="96">
        <v>2</v>
      </c>
      <c r="I9" s="275" t="s">
        <v>135</v>
      </c>
      <c r="J9" s="275" t="s">
        <v>135</v>
      </c>
    </row>
    <row r="10" spans="2:29" ht="24.95" customHeight="1">
      <c r="B10" s="92" t="s">
        <v>445</v>
      </c>
      <c r="C10" s="611" t="s">
        <v>280</v>
      </c>
      <c r="D10" s="611"/>
      <c r="E10" s="612"/>
      <c r="F10" s="102">
        <v>1867</v>
      </c>
      <c r="G10" s="96">
        <v>1131</v>
      </c>
      <c r="H10" s="96">
        <v>708</v>
      </c>
      <c r="I10" s="96">
        <v>1532</v>
      </c>
      <c r="J10" s="96">
        <v>354</v>
      </c>
    </row>
    <row r="11" spans="2:29" ht="24.95" customHeight="1">
      <c r="B11" s="92" t="s">
        <v>446</v>
      </c>
      <c r="C11" s="611" t="s">
        <v>282</v>
      </c>
      <c r="D11" s="611"/>
      <c r="E11" s="612"/>
      <c r="F11" s="102">
        <v>6061</v>
      </c>
      <c r="G11" s="96">
        <v>3867</v>
      </c>
      <c r="H11" s="96">
        <v>2149</v>
      </c>
      <c r="I11" s="96">
        <v>4812</v>
      </c>
      <c r="J11" s="96">
        <v>875</v>
      </c>
    </row>
    <row r="12" spans="2:29" ht="24.95" customHeight="1">
      <c r="B12" s="92" t="s">
        <v>447</v>
      </c>
      <c r="C12" s="611" t="s">
        <v>284</v>
      </c>
      <c r="D12" s="611"/>
      <c r="E12" s="612"/>
      <c r="F12" s="102">
        <v>160</v>
      </c>
      <c r="G12" s="96">
        <v>69</v>
      </c>
      <c r="H12" s="96">
        <v>90</v>
      </c>
      <c r="I12" s="96">
        <v>113</v>
      </c>
      <c r="J12" s="96">
        <v>42</v>
      </c>
    </row>
    <row r="13" spans="2:29" ht="24.95" customHeight="1">
      <c r="B13" s="92" t="s">
        <v>448</v>
      </c>
      <c r="C13" s="611" t="s">
        <v>421</v>
      </c>
      <c r="D13" s="611"/>
      <c r="E13" s="612"/>
      <c r="F13" s="102">
        <v>131</v>
      </c>
      <c r="G13" s="96">
        <v>87</v>
      </c>
      <c r="H13" s="96">
        <v>44</v>
      </c>
      <c r="I13" s="96">
        <v>114</v>
      </c>
      <c r="J13" s="96">
        <v>27</v>
      </c>
    </row>
    <row r="14" spans="2:29" ht="24.95" customHeight="1">
      <c r="B14" s="92" t="s">
        <v>449</v>
      </c>
      <c r="C14" s="611" t="s">
        <v>288</v>
      </c>
      <c r="D14" s="611"/>
      <c r="E14" s="612"/>
      <c r="F14" s="102">
        <v>1536</v>
      </c>
      <c r="G14" s="96">
        <v>757</v>
      </c>
      <c r="H14" s="96">
        <v>773</v>
      </c>
      <c r="I14" s="96">
        <v>1167</v>
      </c>
      <c r="J14" s="96">
        <v>396</v>
      </c>
    </row>
    <row r="15" spans="2:29" ht="24.95" customHeight="1">
      <c r="B15" s="92" t="s">
        <v>450</v>
      </c>
      <c r="C15" s="611" t="s">
        <v>422</v>
      </c>
      <c r="D15" s="611"/>
      <c r="E15" s="612"/>
      <c r="F15" s="102">
        <v>4422</v>
      </c>
      <c r="G15" s="96">
        <v>3532</v>
      </c>
      <c r="H15" s="96">
        <v>855</v>
      </c>
      <c r="I15" s="96">
        <v>4612</v>
      </c>
      <c r="J15" s="96">
        <v>1028</v>
      </c>
    </row>
    <row r="16" spans="2:29" ht="24.95" customHeight="1">
      <c r="B16" s="92" t="s">
        <v>451</v>
      </c>
      <c r="C16" s="611" t="s">
        <v>423</v>
      </c>
      <c r="D16" s="611"/>
      <c r="E16" s="612"/>
      <c r="F16" s="102">
        <v>672</v>
      </c>
      <c r="G16" s="96">
        <v>489</v>
      </c>
      <c r="H16" s="96">
        <v>183</v>
      </c>
      <c r="I16" s="96">
        <v>832</v>
      </c>
      <c r="J16" s="96">
        <v>343</v>
      </c>
    </row>
    <row r="17" spans="2:21" ht="24.95" customHeight="1">
      <c r="B17" s="92" t="s">
        <v>452</v>
      </c>
      <c r="C17" s="611" t="s">
        <v>294</v>
      </c>
      <c r="D17" s="611"/>
      <c r="E17" s="612"/>
      <c r="F17" s="102">
        <v>223</v>
      </c>
      <c r="G17" s="96">
        <v>167</v>
      </c>
      <c r="H17" s="96">
        <v>53</v>
      </c>
      <c r="I17" s="96">
        <v>204</v>
      </c>
      <c r="J17" s="96">
        <v>34</v>
      </c>
    </row>
    <row r="18" spans="2:21" ht="24.95" customHeight="1">
      <c r="B18" s="92" t="s">
        <v>453</v>
      </c>
      <c r="C18" s="611" t="s">
        <v>355</v>
      </c>
      <c r="D18" s="611"/>
      <c r="E18" s="612"/>
      <c r="F18" s="102">
        <v>416</v>
      </c>
      <c r="G18" s="96">
        <v>273</v>
      </c>
      <c r="H18" s="96">
        <v>143</v>
      </c>
      <c r="I18" s="96">
        <v>369</v>
      </c>
      <c r="J18" s="96">
        <v>95</v>
      </c>
    </row>
    <row r="19" spans="2:21" ht="24.95" customHeight="1">
      <c r="B19" s="92" t="s">
        <v>454</v>
      </c>
      <c r="C19" s="611" t="s">
        <v>298</v>
      </c>
      <c r="D19" s="611"/>
      <c r="E19" s="612"/>
      <c r="F19" s="102">
        <v>1551</v>
      </c>
      <c r="G19" s="96">
        <v>1351</v>
      </c>
      <c r="H19" s="96">
        <v>191</v>
      </c>
      <c r="I19" s="96">
        <v>1619</v>
      </c>
      <c r="J19" s="96">
        <v>259</v>
      </c>
    </row>
    <row r="20" spans="2:21" ht="24.95" customHeight="1">
      <c r="B20" s="92" t="s">
        <v>455</v>
      </c>
      <c r="C20" s="611" t="s">
        <v>300</v>
      </c>
      <c r="D20" s="611"/>
      <c r="E20" s="612"/>
      <c r="F20" s="102">
        <v>907</v>
      </c>
      <c r="G20" s="96">
        <v>727</v>
      </c>
      <c r="H20" s="96">
        <v>172</v>
      </c>
      <c r="I20" s="96">
        <v>920</v>
      </c>
      <c r="J20" s="96">
        <v>184</v>
      </c>
    </row>
    <row r="21" spans="2:21" ht="24.95" customHeight="1">
      <c r="B21" s="92" t="s">
        <v>456</v>
      </c>
      <c r="C21" s="611" t="s">
        <v>302</v>
      </c>
      <c r="D21" s="611"/>
      <c r="E21" s="612"/>
      <c r="F21" s="102">
        <v>949</v>
      </c>
      <c r="G21" s="96">
        <v>685</v>
      </c>
      <c r="H21" s="96">
        <v>260</v>
      </c>
      <c r="I21" s="96">
        <v>1169</v>
      </c>
      <c r="J21" s="96">
        <v>480</v>
      </c>
    </row>
    <row r="22" spans="2:21" ht="24.95" customHeight="1">
      <c r="B22" s="92" t="s">
        <v>457</v>
      </c>
      <c r="C22" s="611" t="s">
        <v>304</v>
      </c>
      <c r="D22" s="611"/>
      <c r="E22" s="612"/>
      <c r="F22" s="102">
        <v>2981</v>
      </c>
      <c r="G22" s="96">
        <v>2034</v>
      </c>
      <c r="H22" s="96">
        <v>929</v>
      </c>
      <c r="I22" s="96">
        <v>2961</v>
      </c>
      <c r="J22" s="96">
        <v>901</v>
      </c>
    </row>
    <row r="23" spans="2:21" ht="24.95" customHeight="1">
      <c r="B23" s="92" t="s">
        <v>458</v>
      </c>
      <c r="C23" s="611" t="s">
        <v>306</v>
      </c>
      <c r="D23" s="611"/>
      <c r="E23" s="612"/>
      <c r="F23" s="102">
        <v>365</v>
      </c>
      <c r="G23" s="96">
        <v>250</v>
      </c>
      <c r="H23" s="96">
        <v>113</v>
      </c>
      <c r="I23" s="96">
        <v>370</v>
      </c>
      <c r="J23" s="96">
        <v>115</v>
      </c>
    </row>
    <row r="24" spans="2:21" ht="50.1" customHeight="1">
      <c r="B24" s="92" t="s">
        <v>459</v>
      </c>
      <c r="C24" s="627" t="s">
        <v>424</v>
      </c>
      <c r="D24" s="627"/>
      <c r="E24" s="628"/>
      <c r="F24" s="102">
        <v>1289</v>
      </c>
      <c r="G24" s="96">
        <v>852</v>
      </c>
      <c r="H24" s="96">
        <v>427</v>
      </c>
      <c r="I24" s="96">
        <v>1173</v>
      </c>
      <c r="J24" s="96">
        <v>303</v>
      </c>
    </row>
    <row r="25" spans="2:21" ht="50.1" customHeight="1">
      <c r="B25" s="92" t="s">
        <v>460</v>
      </c>
      <c r="C25" s="627" t="s">
        <v>425</v>
      </c>
      <c r="D25" s="627"/>
      <c r="E25" s="628"/>
      <c r="F25" s="102">
        <v>704</v>
      </c>
      <c r="G25" s="96">
        <v>567</v>
      </c>
      <c r="H25" s="96">
        <v>137</v>
      </c>
      <c r="I25" s="96">
        <v>863</v>
      </c>
      <c r="J25" s="96">
        <v>293</v>
      </c>
    </row>
    <row r="26" spans="2:21" ht="24.95" customHeight="1">
      <c r="B26" s="99" t="s">
        <v>461</v>
      </c>
      <c r="C26" s="629" t="s">
        <v>312</v>
      </c>
      <c r="D26" s="629"/>
      <c r="E26" s="630"/>
      <c r="F26" s="103">
        <v>761</v>
      </c>
      <c r="G26" s="100">
        <v>266</v>
      </c>
      <c r="H26" s="100">
        <v>89</v>
      </c>
      <c r="I26" s="100">
        <v>729</v>
      </c>
      <c r="J26" s="100">
        <v>35</v>
      </c>
    </row>
    <row r="27" spans="2:21">
      <c r="B27" s="92" t="s">
        <v>426</v>
      </c>
      <c r="J27" s="94" t="s">
        <v>26</v>
      </c>
      <c r="K27" s="94"/>
      <c r="L27" s="94"/>
      <c r="M27" s="94"/>
      <c r="N27" s="94"/>
      <c r="O27" s="94"/>
      <c r="P27" s="94"/>
      <c r="Q27" s="94"/>
      <c r="R27" s="94"/>
      <c r="S27" s="94"/>
      <c r="T27" s="94"/>
      <c r="U27" s="94"/>
    </row>
    <row r="28" spans="2:21">
      <c r="B28" s="92" t="s">
        <v>427</v>
      </c>
    </row>
    <row r="32" spans="2:21" ht="17.25" customHeight="1">
      <c r="B32" s="619" t="s">
        <v>462</v>
      </c>
      <c r="C32" s="619"/>
      <c r="D32" s="619"/>
      <c r="E32" s="619"/>
      <c r="F32" s="619"/>
      <c r="G32" s="619"/>
      <c r="H32" s="619"/>
      <c r="I32" s="619"/>
      <c r="J32" s="619"/>
    </row>
    <row r="33" spans="2:21" ht="17.25" customHeight="1">
      <c r="B33" s="619" t="s">
        <v>463</v>
      </c>
      <c r="C33" s="619"/>
      <c r="D33" s="619"/>
      <c r="E33" s="619"/>
      <c r="F33" s="619"/>
      <c r="G33" s="619"/>
      <c r="H33" s="619"/>
      <c r="I33" s="619"/>
      <c r="J33" s="619"/>
    </row>
    <row r="35" spans="2:21" ht="17.25" customHeight="1">
      <c r="B35" s="631" t="s">
        <v>428</v>
      </c>
      <c r="C35" s="632"/>
      <c r="D35" s="632"/>
      <c r="E35" s="632"/>
      <c r="F35" s="620" t="s">
        <v>2</v>
      </c>
      <c r="G35" s="620"/>
      <c r="H35" s="620" t="s">
        <v>429</v>
      </c>
      <c r="I35" s="620"/>
      <c r="J35" s="623" t="s">
        <v>430</v>
      </c>
    </row>
    <row r="36" spans="2:21">
      <c r="B36" s="633"/>
      <c r="C36" s="634"/>
      <c r="D36" s="634"/>
      <c r="E36" s="634"/>
      <c r="F36" s="621"/>
      <c r="G36" s="621"/>
      <c r="H36" s="621"/>
      <c r="I36" s="621"/>
      <c r="J36" s="624"/>
    </row>
    <row r="37" spans="2:21">
      <c r="B37" s="635"/>
      <c r="C37" s="636"/>
      <c r="D37" s="636"/>
      <c r="E37" s="636"/>
      <c r="F37" s="622"/>
      <c r="G37" s="622"/>
      <c r="H37" s="622"/>
      <c r="I37" s="622"/>
      <c r="J37" s="625"/>
    </row>
    <row r="38" spans="2:21" ht="24.95" customHeight="1">
      <c r="B38" s="283"/>
      <c r="C38" s="283"/>
      <c r="D38" s="283"/>
      <c r="E38" s="283"/>
      <c r="F38" s="618" t="s">
        <v>431</v>
      </c>
      <c r="G38" s="618"/>
      <c r="H38" s="618" t="s">
        <v>432</v>
      </c>
      <c r="I38" s="618"/>
      <c r="J38" s="94" t="s">
        <v>432</v>
      </c>
    </row>
    <row r="39" spans="2:21" ht="24.95" customHeight="1">
      <c r="C39" s="611" t="s">
        <v>433</v>
      </c>
      <c r="D39" s="611"/>
      <c r="E39" s="611"/>
      <c r="F39" s="637">
        <v>24874</v>
      </c>
      <c r="G39" s="637"/>
      <c r="H39" s="637">
        <v>56587</v>
      </c>
      <c r="I39" s="637"/>
      <c r="J39" s="107">
        <v>2.2799999999999998</v>
      </c>
    </row>
    <row r="40" spans="2:21" ht="24.95" customHeight="1">
      <c r="B40" s="93"/>
      <c r="C40" s="93"/>
      <c r="D40" s="611" t="s">
        <v>434</v>
      </c>
      <c r="E40" s="611"/>
      <c r="F40" s="637">
        <v>24307</v>
      </c>
      <c r="G40" s="637"/>
      <c r="H40" s="637">
        <v>55717</v>
      </c>
      <c r="I40" s="637"/>
      <c r="J40" s="107">
        <v>2.29</v>
      </c>
    </row>
    <row r="41" spans="2:21" ht="24.95" customHeight="1">
      <c r="B41" s="93"/>
      <c r="C41" s="93"/>
      <c r="D41" s="93"/>
      <c r="E41" s="93" t="s">
        <v>435</v>
      </c>
      <c r="F41" s="637">
        <v>18725</v>
      </c>
      <c r="G41" s="637"/>
      <c r="H41" s="637">
        <v>47364</v>
      </c>
      <c r="I41" s="637"/>
      <c r="J41" s="107">
        <v>2.5299999999999998</v>
      </c>
    </row>
    <row r="42" spans="2:21" ht="24.95" customHeight="1">
      <c r="B42" s="93"/>
      <c r="C42" s="93"/>
      <c r="D42" s="93"/>
      <c r="E42" s="93" t="s">
        <v>436</v>
      </c>
      <c r="F42" s="637">
        <v>708</v>
      </c>
      <c r="G42" s="637"/>
      <c r="H42" s="637">
        <v>1218</v>
      </c>
      <c r="I42" s="637"/>
      <c r="J42" s="107">
        <v>1.72</v>
      </c>
    </row>
    <row r="43" spans="2:21" ht="24.95" customHeight="1">
      <c r="B43" s="93"/>
      <c r="C43" s="93"/>
      <c r="D43" s="93"/>
      <c r="E43" s="93" t="s">
        <v>437</v>
      </c>
      <c r="F43" s="637">
        <v>4348</v>
      </c>
      <c r="G43" s="637"/>
      <c r="H43" s="637">
        <v>6354</v>
      </c>
      <c r="I43" s="637"/>
      <c r="J43" s="107">
        <v>1.46</v>
      </c>
    </row>
    <row r="44" spans="2:21" ht="24.95" customHeight="1">
      <c r="B44" s="93"/>
      <c r="C44" s="93"/>
      <c r="D44" s="93"/>
      <c r="E44" s="93" t="s">
        <v>438</v>
      </c>
      <c r="F44" s="637">
        <v>526</v>
      </c>
      <c r="G44" s="637"/>
      <c r="H44" s="637">
        <v>781</v>
      </c>
      <c r="I44" s="637"/>
      <c r="J44" s="107">
        <v>1.49</v>
      </c>
    </row>
    <row r="45" spans="2:21" ht="24.95" customHeight="1">
      <c r="B45" s="93"/>
      <c r="C45" s="93"/>
      <c r="D45" s="611" t="s">
        <v>439</v>
      </c>
      <c r="E45" s="611"/>
      <c r="F45" s="637">
        <v>567</v>
      </c>
      <c r="G45" s="637"/>
      <c r="H45" s="637">
        <v>870</v>
      </c>
      <c r="I45" s="637"/>
      <c r="J45" s="107">
        <v>1.53</v>
      </c>
    </row>
    <row r="46" spans="2:21" ht="24.95" customHeight="1">
      <c r="B46" s="99"/>
      <c r="C46" s="629" t="s">
        <v>440</v>
      </c>
      <c r="D46" s="629"/>
      <c r="E46" s="629"/>
      <c r="F46" s="638">
        <v>631</v>
      </c>
      <c r="G46" s="638"/>
      <c r="H46" s="638">
        <v>726</v>
      </c>
      <c r="I46" s="638"/>
      <c r="J46" s="109">
        <v>1.1499999999999999</v>
      </c>
    </row>
    <row r="47" spans="2:21" ht="24.95" customHeight="1">
      <c r="J47" s="94" t="s">
        <v>26</v>
      </c>
      <c r="K47" s="108"/>
      <c r="L47" s="108"/>
      <c r="M47" s="108"/>
      <c r="N47" s="108"/>
      <c r="O47" s="108"/>
      <c r="P47" s="108"/>
      <c r="Q47" s="108"/>
      <c r="R47" s="108"/>
      <c r="S47" s="108"/>
      <c r="T47" s="108"/>
      <c r="U47" s="108"/>
    </row>
  </sheetData>
  <mergeCells count="55">
    <mergeCell ref="B38:E38"/>
    <mergeCell ref="D40:E40"/>
    <mergeCell ref="D45:E45"/>
    <mergeCell ref="C46:E46"/>
    <mergeCell ref="C39:E39"/>
    <mergeCell ref="F44:G44"/>
    <mergeCell ref="F45:G45"/>
    <mergeCell ref="F46:G46"/>
    <mergeCell ref="H39:I39"/>
    <mergeCell ref="H40:I40"/>
    <mergeCell ref="H41:I41"/>
    <mergeCell ref="H42:I42"/>
    <mergeCell ref="H43:I43"/>
    <mergeCell ref="H44:I44"/>
    <mergeCell ref="H45:I45"/>
    <mergeCell ref="H46:I46"/>
    <mergeCell ref="F39:G39"/>
    <mergeCell ref="F40:G40"/>
    <mergeCell ref="F41:G41"/>
    <mergeCell ref="F42:G42"/>
    <mergeCell ref="F43:G43"/>
    <mergeCell ref="C23:E23"/>
    <mergeCell ref="C24:E24"/>
    <mergeCell ref="C25:E25"/>
    <mergeCell ref="C26:E26"/>
    <mergeCell ref="B35:E37"/>
    <mergeCell ref="C18:E18"/>
    <mergeCell ref="C19:E19"/>
    <mergeCell ref="C20:E20"/>
    <mergeCell ref="C21:E21"/>
    <mergeCell ref="C22:E22"/>
    <mergeCell ref="F38:G38"/>
    <mergeCell ref="H38:I38"/>
    <mergeCell ref="B1:J1"/>
    <mergeCell ref="B32:J32"/>
    <mergeCell ref="B33:J33"/>
    <mergeCell ref="F35:G37"/>
    <mergeCell ref="H35:I37"/>
    <mergeCell ref="J35:J37"/>
    <mergeCell ref="C10:E10"/>
    <mergeCell ref="C11:E11"/>
    <mergeCell ref="F3:H3"/>
    <mergeCell ref="I3:J3"/>
    <mergeCell ref="C15:E15"/>
    <mergeCell ref="C16:E16"/>
    <mergeCell ref="C17:E17"/>
    <mergeCell ref="C12:E12"/>
    <mergeCell ref="C13:E13"/>
    <mergeCell ref="C14:E14"/>
    <mergeCell ref="B3:E4"/>
    <mergeCell ref="B5:E5"/>
    <mergeCell ref="C6:E6"/>
    <mergeCell ref="C7:E7"/>
    <mergeCell ref="C8:E8"/>
    <mergeCell ref="C9:E9"/>
  </mergeCells>
  <phoneticPr fontId="1"/>
  <pageMargins left="0.7" right="0.7" top="0.75" bottom="0.75" header="0.3" footer="0.3"/>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K38"/>
  <sheetViews>
    <sheetView zoomScale="90" zoomScaleNormal="90" workbookViewId="0">
      <selection activeCell="AZ25" sqref="AZ25:BE25"/>
    </sheetView>
  </sheetViews>
  <sheetFormatPr defaultColWidth="3.625" defaultRowHeight="20.100000000000001" customHeight="1"/>
  <cols>
    <col min="1" max="1" width="3.625" style="10" customWidth="1"/>
    <col min="2" max="6" width="3.5" style="10" customWidth="1"/>
    <col min="7" max="16" width="3.125" style="10" customWidth="1"/>
    <col min="17" max="19" width="3.875" style="10" customWidth="1"/>
    <col min="20" max="37" width="3.125" style="10" customWidth="1"/>
    <col min="38" max="226" width="3.625" style="10"/>
    <col min="227" max="227" width="3.625" style="10" customWidth="1"/>
    <col min="228" max="232" width="3.5" style="10" customWidth="1"/>
    <col min="233" max="242" width="3.125" style="10" customWidth="1"/>
    <col min="243" max="245" width="3.875" style="10" customWidth="1"/>
    <col min="246" max="263" width="3.125" style="10" customWidth="1"/>
    <col min="264" max="482" width="3.625" style="10"/>
    <col min="483" max="483" width="3.625" style="10" customWidth="1"/>
    <col min="484" max="488" width="3.5" style="10" customWidth="1"/>
    <col min="489" max="498" width="3.125" style="10" customWidth="1"/>
    <col min="499" max="501" width="3.875" style="10" customWidth="1"/>
    <col min="502" max="519" width="3.125" style="10" customWidth="1"/>
    <col min="520" max="738" width="3.625" style="10"/>
    <col min="739" max="739" width="3.625" style="10" customWidth="1"/>
    <col min="740" max="744" width="3.5" style="10" customWidth="1"/>
    <col min="745" max="754" width="3.125" style="10" customWidth="1"/>
    <col min="755" max="757" width="3.875" style="10" customWidth="1"/>
    <col min="758" max="775" width="3.125" style="10" customWidth="1"/>
    <col min="776" max="994" width="3.625" style="10"/>
    <col min="995" max="995" width="3.625" style="10" customWidth="1"/>
    <col min="996" max="1000" width="3.5" style="10" customWidth="1"/>
    <col min="1001" max="1010" width="3.125" style="10" customWidth="1"/>
    <col min="1011" max="1013" width="3.875" style="10" customWidth="1"/>
    <col min="1014" max="1031" width="3.125" style="10" customWidth="1"/>
    <col min="1032" max="1250" width="3.625" style="10"/>
    <col min="1251" max="1251" width="3.625" style="10" customWidth="1"/>
    <col min="1252" max="1256" width="3.5" style="10" customWidth="1"/>
    <col min="1257" max="1266" width="3.125" style="10" customWidth="1"/>
    <col min="1267" max="1269" width="3.875" style="10" customWidth="1"/>
    <col min="1270" max="1287" width="3.125" style="10" customWidth="1"/>
    <col min="1288" max="1506" width="3.625" style="10"/>
    <col min="1507" max="1507" width="3.625" style="10" customWidth="1"/>
    <col min="1508" max="1512" width="3.5" style="10" customWidth="1"/>
    <col min="1513" max="1522" width="3.125" style="10" customWidth="1"/>
    <col min="1523" max="1525" width="3.875" style="10" customWidth="1"/>
    <col min="1526" max="1543" width="3.125" style="10" customWidth="1"/>
    <col min="1544" max="1762" width="3.625" style="10"/>
    <col min="1763" max="1763" width="3.625" style="10" customWidth="1"/>
    <col min="1764" max="1768" width="3.5" style="10" customWidth="1"/>
    <col min="1769" max="1778" width="3.125" style="10" customWidth="1"/>
    <col min="1779" max="1781" width="3.875" style="10" customWidth="1"/>
    <col min="1782" max="1799" width="3.125" style="10" customWidth="1"/>
    <col min="1800" max="2018" width="3.625" style="10"/>
    <col min="2019" max="2019" width="3.625" style="10" customWidth="1"/>
    <col min="2020" max="2024" width="3.5" style="10" customWidth="1"/>
    <col min="2025" max="2034" width="3.125" style="10" customWidth="1"/>
    <col min="2035" max="2037" width="3.875" style="10" customWidth="1"/>
    <col min="2038" max="2055" width="3.125" style="10" customWidth="1"/>
    <col min="2056" max="2274" width="3.625" style="10"/>
    <col min="2275" max="2275" width="3.625" style="10" customWidth="1"/>
    <col min="2276" max="2280" width="3.5" style="10" customWidth="1"/>
    <col min="2281" max="2290" width="3.125" style="10" customWidth="1"/>
    <col min="2291" max="2293" width="3.875" style="10" customWidth="1"/>
    <col min="2294" max="2311" width="3.125" style="10" customWidth="1"/>
    <col min="2312" max="2530" width="3.625" style="10"/>
    <col min="2531" max="2531" width="3.625" style="10" customWidth="1"/>
    <col min="2532" max="2536" width="3.5" style="10" customWidth="1"/>
    <col min="2537" max="2546" width="3.125" style="10" customWidth="1"/>
    <col min="2547" max="2549" width="3.875" style="10" customWidth="1"/>
    <col min="2550" max="2567" width="3.125" style="10" customWidth="1"/>
    <col min="2568" max="2786" width="3.625" style="10"/>
    <col min="2787" max="2787" width="3.625" style="10" customWidth="1"/>
    <col min="2788" max="2792" width="3.5" style="10" customWidth="1"/>
    <col min="2793" max="2802" width="3.125" style="10" customWidth="1"/>
    <col min="2803" max="2805" width="3.875" style="10" customWidth="1"/>
    <col min="2806" max="2823" width="3.125" style="10" customWidth="1"/>
    <col min="2824" max="3042" width="3.625" style="10"/>
    <col min="3043" max="3043" width="3.625" style="10" customWidth="1"/>
    <col min="3044" max="3048" width="3.5" style="10" customWidth="1"/>
    <col min="3049" max="3058" width="3.125" style="10" customWidth="1"/>
    <col min="3059" max="3061" width="3.875" style="10" customWidth="1"/>
    <col min="3062" max="3079" width="3.125" style="10" customWidth="1"/>
    <col min="3080" max="3298" width="3.625" style="10"/>
    <col min="3299" max="3299" width="3.625" style="10" customWidth="1"/>
    <col min="3300" max="3304" width="3.5" style="10" customWidth="1"/>
    <col min="3305" max="3314" width="3.125" style="10" customWidth="1"/>
    <col min="3315" max="3317" width="3.875" style="10" customWidth="1"/>
    <col min="3318" max="3335" width="3.125" style="10" customWidth="1"/>
    <col min="3336" max="3554" width="3.625" style="10"/>
    <col min="3555" max="3555" width="3.625" style="10" customWidth="1"/>
    <col min="3556" max="3560" width="3.5" style="10" customWidth="1"/>
    <col min="3561" max="3570" width="3.125" style="10" customWidth="1"/>
    <col min="3571" max="3573" width="3.875" style="10" customWidth="1"/>
    <col min="3574" max="3591" width="3.125" style="10" customWidth="1"/>
    <col min="3592" max="3810" width="3.625" style="10"/>
    <col min="3811" max="3811" width="3.625" style="10" customWidth="1"/>
    <col min="3812" max="3816" width="3.5" style="10" customWidth="1"/>
    <col min="3817" max="3826" width="3.125" style="10" customWidth="1"/>
    <col min="3827" max="3829" width="3.875" style="10" customWidth="1"/>
    <col min="3830" max="3847" width="3.125" style="10" customWidth="1"/>
    <col min="3848" max="4066" width="3.625" style="10"/>
    <col min="4067" max="4067" width="3.625" style="10" customWidth="1"/>
    <col min="4068" max="4072" width="3.5" style="10" customWidth="1"/>
    <col min="4073" max="4082" width="3.125" style="10" customWidth="1"/>
    <col min="4083" max="4085" width="3.875" style="10" customWidth="1"/>
    <col min="4086" max="4103" width="3.125" style="10" customWidth="1"/>
    <col min="4104" max="4322" width="3.625" style="10"/>
    <col min="4323" max="4323" width="3.625" style="10" customWidth="1"/>
    <col min="4324" max="4328" width="3.5" style="10" customWidth="1"/>
    <col min="4329" max="4338" width="3.125" style="10" customWidth="1"/>
    <col min="4339" max="4341" width="3.875" style="10" customWidth="1"/>
    <col min="4342" max="4359" width="3.125" style="10" customWidth="1"/>
    <col min="4360" max="4578" width="3.625" style="10"/>
    <col min="4579" max="4579" width="3.625" style="10" customWidth="1"/>
    <col min="4580" max="4584" width="3.5" style="10" customWidth="1"/>
    <col min="4585" max="4594" width="3.125" style="10" customWidth="1"/>
    <col min="4595" max="4597" width="3.875" style="10" customWidth="1"/>
    <col min="4598" max="4615" width="3.125" style="10" customWidth="1"/>
    <col min="4616" max="4834" width="3.625" style="10"/>
    <col min="4835" max="4835" width="3.625" style="10" customWidth="1"/>
    <col min="4836" max="4840" width="3.5" style="10" customWidth="1"/>
    <col min="4841" max="4850" width="3.125" style="10" customWidth="1"/>
    <col min="4851" max="4853" width="3.875" style="10" customWidth="1"/>
    <col min="4854" max="4871" width="3.125" style="10" customWidth="1"/>
    <col min="4872" max="5090" width="3.625" style="10"/>
    <col min="5091" max="5091" width="3.625" style="10" customWidth="1"/>
    <col min="5092" max="5096" width="3.5" style="10" customWidth="1"/>
    <col min="5097" max="5106" width="3.125" style="10" customWidth="1"/>
    <col min="5107" max="5109" width="3.875" style="10" customWidth="1"/>
    <col min="5110" max="5127" width="3.125" style="10" customWidth="1"/>
    <col min="5128" max="5346" width="3.625" style="10"/>
    <col min="5347" max="5347" width="3.625" style="10" customWidth="1"/>
    <col min="5348" max="5352" width="3.5" style="10" customWidth="1"/>
    <col min="5353" max="5362" width="3.125" style="10" customWidth="1"/>
    <col min="5363" max="5365" width="3.875" style="10" customWidth="1"/>
    <col min="5366" max="5383" width="3.125" style="10" customWidth="1"/>
    <col min="5384" max="5602" width="3.625" style="10"/>
    <col min="5603" max="5603" width="3.625" style="10" customWidth="1"/>
    <col min="5604" max="5608" width="3.5" style="10" customWidth="1"/>
    <col min="5609" max="5618" width="3.125" style="10" customWidth="1"/>
    <col min="5619" max="5621" width="3.875" style="10" customWidth="1"/>
    <col min="5622" max="5639" width="3.125" style="10" customWidth="1"/>
    <col min="5640" max="5858" width="3.625" style="10"/>
    <col min="5859" max="5859" width="3.625" style="10" customWidth="1"/>
    <col min="5860" max="5864" width="3.5" style="10" customWidth="1"/>
    <col min="5865" max="5874" width="3.125" style="10" customWidth="1"/>
    <col min="5875" max="5877" width="3.875" style="10" customWidth="1"/>
    <col min="5878" max="5895" width="3.125" style="10" customWidth="1"/>
    <col min="5896" max="6114" width="3.625" style="10"/>
    <col min="6115" max="6115" width="3.625" style="10" customWidth="1"/>
    <col min="6116" max="6120" width="3.5" style="10" customWidth="1"/>
    <col min="6121" max="6130" width="3.125" style="10" customWidth="1"/>
    <col min="6131" max="6133" width="3.875" style="10" customWidth="1"/>
    <col min="6134" max="6151" width="3.125" style="10" customWidth="1"/>
    <col min="6152" max="6370" width="3.625" style="10"/>
    <col min="6371" max="6371" width="3.625" style="10" customWidth="1"/>
    <col min="6372" max="6376" width="3.5" style="10" customWidth="1"/>
    <col min="6377" max="6386" width="3.125" style="10" customWidth="1"/>
    <col min="6387" max="6389" width="3.875" style="10" customWidth="1"/>
    <col min="6390" max="6407" width="3.125" style="10" customWidth="1"/>
    <col min="6408" max="6626" width="3.625" style="10"/>
    <col min="6627" max="6627" width="3.625" style="10" customWidth="1"/>
    <col min="6628" max="6632" width="3.5" style="10" customWidth="1"/>
    <col min="6633" max="6642" width="3.125" style="10" customWidth="1"/>
    <col min="6643" max="6645" width="3.875" style="10" customWidth="1"/>
    <col min="6646" max="6663" width="3.125" style="10" customWidth="1"/>
    <col min="6664" max="6882" width="3.625" style="10"/>
    <col min="6883" max="6883" width="3.625" style="10" customWidth="1"/>
    <col min="6884" max="6888" width="3.5" style="10" customWidth="1"/>
    <col min="6889" max="6898" width="3.125" style="10" customWidth="1"/>
    <col min="6899" max="6901" width="3.875" style="10" customWidth="1"/>
    <col min="6902" max="6919" width="3.125" style="10" customWidth="1"/>
    <col min="6920" max="7138" width="3.625" style="10"/>
    <col min="7139" max="7139" width="3.625" style="10" customWidth="1"/>
    <col min="7140" max="7144" width="3.5" style="10" customWidth="1"/>
    <col min="7145" max="7154" width="3.125" style="10" customWidth="1"/>
    <col min="7155" max="7157" width="3.875" style="10" customWidth="1"/>
    <col min="7158" max="7175" width="3.125" style="10" customWidth="1"/>
    <col min="7176" max="7394" width="3.625" style="10"/>
    <col min="7395" max="7395" width="3.625" style="10" customWidth="1"/>
    <col min="7396" max="7400" width="3.5" style="10" customWidth="1"/>
    <col min="7401" max="7410" width="3.125" style="10" customWidth="1"/>
    <col min="7411" max="7413" width="3.875" style="10" customWidth="1"/>
    <col min="7414" max="7431" width="3.125" style="10" customWidth="1"/>
    <col min="7432" max="7650" width="3.625" style="10"/>
    <col min="7651" max="7651" width="3.625" style="10" customWidth="1"/>
    <col min="7652" max="7656" width="3.5" style="10" customWidth="1"/>
    <col min="7657" max="7666" width="3.125" style="10" customWidth="1"/>
    <col min="7667" max="7669" width="3.875" style="10" customWidth="1"/>
    <col min="7670" max="7687" width="3.125" style="10" customWidth="1"/>
    <col min="7688" max="7906" width="3.625" style="10"/>
    <col min="7907" max="7907" width="3.625" style="10" customWidth="1"/>
    <col min="7908" max="7912" width="3.5" style="10" customWidth="1"/>
    <col min="7913" max="7922" width="3.125" style="10" customWidth="1"/>
    <col min="7923" max="7925" width="3.875" style="10" customWidth="1"/>
    <col min="7926" max="7943" width="3.125" style="10" customWidth="1"/>
    <col min="7944" max="8162" width="3.625" style="10"/>
    <col min="8163" max="8163" width="3.625" style="10" customWidth="1"/>
    <col min="8164" max="8168" width="3.5" style="10" customWidth="1"/>
    <col min="8169" max="8178" width="3.125" style="10" customWidth="1"/>
    <col min="8179" max="8181" width="3.875" style="10" customWidth="1"/>
    <col min="8182" max="8199" width="3.125" style="10" customWidth="1"/>
    <col min="8200" max="8418" width="3.625" style="10"/>
    <col min="8419" max="8419" width="3.625" style="10" customWidth="1"/>
    <col min="8420" max="8424" width="3.5" style="10" customWidth="1"/>
    <col min="8425" max="8434" width="3.125" style="10" customWidth="1"/>
    <col min="8435" max="8437" width="3.875" style="10" customWidth="1"/>
    <col min="8438" max="8455" width="3.125" style="10" customWidth="1"/>
    <col min="8456" max="8674" width="3.625" style="10"/>
    <col min="8675" max="8675" width="3.625" style="10" customWidth="1"/>
    <col min="8676" max="8680" width="3.5" style="10" customWidth="1"/>
    <col min="8681" max="8690" width="3.125" style="10" customWidth="1"/>
    <col min="8691" max="8693" width="3.875" style="10" customWidth="1"/>
    <col min="8694" max="8711" width="3.125" style="10" customWidth="1"/>
    <col min="8712" max="8930" width="3.625" style="10"/>
    <col min="8931" max="8931" width="3.625" style="10" customWidth="1"/>
    <col min="8932" max="8936" width="3.5" style="10" customWidth="1"/>
    <col min="8937" max="8946" width="3.125" style="10" customWidth="1"/>
    <col min="8947" max="8949" width="3.875" style="10" customWidth="1"/>
    <col min="8950" max="8967" width="3.125" style="10" customWidth="1"/>
    <col min="8968" max="9186" width="3.625" style="10"/>
    <col min="9187" max="9187" width="3.625" style="10" customWidth="1"/>
    <col min="9188" max="9192" width="3.5" style="10" customWidth="1"/>
    <col min="9193" max="9202" width="3.125" style="10" customWidth="1"/>
    <col min="9203" max="9205" width="3.875" style="10" customWidth="1"/>
    <col min="9206" max="9223" width="3.125" style="10" customWidth="1"/>
    <col min="9224" max="9442" width="3.625" style="10"/>
    <col min="9443" max="9443" width="3.625" style="10" customWidth="1"/>
    <col min="9444" max="9448" width="3.5" style="10" customWidth="1"/>
    <col min="9449" max="9458" width="3.125" style="10" customWidth="1"/>
    <col min="9459" max="9461" width="3.875" style="10" customWidth="1"/>
    <col min="9462" max="9479" width="3.125" style="10" customWidth="1"/>
    <col min="9480" max="9698" width="3.625" style="10"/>
    <col min="9699" max="9699" width="3.625" style="10" customWidth="1"/>
    <col min="9700" max="9704" width="3.5" style="10" customWidth="1"/>
    <col min="9705" max="9714" width="3.125" style="10" customWidth="1"/>
    <col min="9715" max="9717" width="3.875" style="10" customWidth="1"/>
    <col min="9718" max="9735" width="3.125" style="10" customWidth="1"/>
    <col min="9736" max="9954" width="3.625" style="10"/>
    <col min="9955" max="9955" width="3.625" style="10" customWidth="1"/>
    <col min="9956" max="9960" width="3.5" style="10" customWidth="1"/>
    <col min="9961" max="9970" width="3.125" style="10" customWidth="1"/>
    <col min="9971" max="9973" width="3.875" style="10" customWidth="1"/>
    <col min="9974" max="9991" width="3.125" style="10" customWidth="1"/>
    <col min="9992" max="10210" width="3.625" style="10"/>
    <col min="10211" max="10211" width="3.625" style="10" customWidth="1"/>
    <col min="10212" max="10216" width="3.5" style="10" customWidth="1"/>
    <col min="10217" max="10226" width="3.125" style="10" customWidth="1"/>
    <col min="10227" max="10229" width="3.875" style="10" customWidth="1"/>
    <col min="10230" max="10247" width="3.125" style="10" customWidth="1"/>
    <col min="10248" max="10466" width="3.625" style="10"/>
    <col min="10467" max="10467" width="3.625" style="10" customWidth="1"/>
    <col min="10468" max="10472" width="3.5" style="10" customWidth="1"/>
    <col min="10473" max="10482" width="3.125" style="10" customWidth="1"/>
    <col min="10483" max="10485" width="3.875" style="10" customWidth="1"/>
    <col min="10486" max="10503" width="3.125" style="10" customWidth="1"/>
    <col min="10504" max="10722" width="3.625" style="10"/>
    <col min="10723" max="10723" width="3.625" style="10" customWidth="1"/>
    <col min="10724" max="10728" width="3.5" style="10" customWidth="1"/>
    <col min="10729" max="10738" width="3.125" style="10" customWidth="1"/>
    <col min="10739" max="10741" width="3.875" style="10" customWidth="1"/>
    <col min="10742" max="10759" width="3.125" style="10" customWidth="1"/>
    <col min="10760" max="10978" width="3.625" style="10"/>
    <col min="10979" max="10979" width="3.625" style="10" customWidth="1"/>
    <col min="10980" max="10984" width="3.5" style="10" customWidth="1"/>
    <col min="10985" max="10994" width="3.125" style="10" customWidth="1"/>
    <col min="10995" max="10997" width="3.875" style="10" customWidth="1"/>
    <col min="10998" max="11015" width="3.125" style="10" customWidth="1"/>
    <col min="11016" max="11234" width="3.625" style="10"/>
    <col min="11235" max="11235" width="3.625" style="10" customWidth="1"/>
    <col min="11236" max="11240" width="3.5" style="10" customWidth="1"/>
    <col min="11241" max="11250" width="3.125" style="10" customWidth="1"/>
    <col min="11251" max="11253" width="3.875" style="10" customWidth="1"/>
    <col min="11254" max="11271" width="3.125" style="10" customWidth="1"/>
    <col min="11272" max="11490" width="3.625" style="10"/>
    <col min="11491" max="11491" width="3.625" style="10" customWidth="1"/>
    <col min="11492" max="11496" width="3.5" style="10" customWidth="1"/>
    <col min="11497" max="11506" width="3.125" style="10" customWidth="1"/>
    <col min="11507" max="11509" width="3.875" style="10" customWidth="1"/>
    <col min="11510" max="11527" width="3.125" style="10" customWidth="1"/>
    <col min="11528" max="11746" width="3.625" style="10"/>
    <col min="11747" max="11747" width="3.625" style="10" customWidth="1"/>
    <col min="11748" max="11752" width="3.5" style="10" customWidth="1"/>
    <col min="11753" max="11762" width="3.125" style="10" customWidth="1"/>
    <col min="11763" max="11765" width="3.875" style="10" customWidth="1"/>
    <col min="11766" max="11783" width="3.125" style="10" customWidth="1"/>
    <col min="11784" max="12002" width="3.625" style="10"/>
    <col min="12003" max="12003" width="3.625" style="10" customWidth="1"/>
    <col min="12004" max="12008" width="3.5" style="10" customWidth="1"/>
    <col min="12009" max="12018" width="3.125" style="10" customWidth="1"/>
    <col min="12019" max="12021" width="3.875" style="10" customWidth="1"/>
    <col min="12022" max="12039" width="3.125" style="10" customWidth="1"/>
    <col min="12040" max="12258" width="3.625" style="10"/>
    <col min="12259" max="12259" width="3.625" style="10" customWidth="1"/>
    <col min="12260" max="12264" width="3.5" style="10" customWidth="1"/>
    <col min="12265" max="12274" width="3.125" style="10" customWidth="1"/>
    <col min="12275" max="12277" width="3.875" style="10" customWidth="1"/>
    <col min="12278" max="12295" width="3.125" style="10" customWidth="1"/>
    <col min="12296" max="12514" width="3.625" style="10"/>
    <col min="12515" max="12515" width="3.625" style="10" customWidth="1"/>
    <col min="12516" max="12520" width="3.5" style="10" customWidth="1"/>
    <col min="12521" max="12530" width="3.125" style="10" customWidth="1"/>
    <col min="12531" max="12533" width="3.875" style="10" customWidth="1"/>
    <col min="12534" max="12551" width="3.125" style="10" customWidth="1"/>
    <col min="12552" max="12770" width="3.625" style="10"/>
    <col min="12771" max="12771" width="3.625" style="10" customWidth="1"/>
    <col min="12772" max="12776" width="3.5" style="10" customWidth="1"/>
    <col min="12777" max="12786" width="3.125" style="10" customWidth="1"/>
    <col min="12787" max="12789" width="3.875" style="10" customWidth="1"/>
    <col min="12790" max="12807" width="3.125" style="10" customWidth="1"/>
    <col min="12808" max="13026" width="3.625" style="10"/>
    <col min="13027" max="13027" width="3.625" style="10" customWidth="1"/>
    <col min="13028" max="13032" width="3.5" style="10" customWidth="1"/>
    <col min="13033" max="13042" width="3.125" style="10" customWidth="1"/>
    <col min="13043" max="13045" width="3.875" style="10" customWidth="1"/>
    <col min="13046" max="13063" width="3.125" style="10" customWidth="1"/>
    <col min="13064" max="13282" width="3.625" style="10"/>
    <col min="13283" max="13283" width="3.625" style="10" customWidth="1"/>
    <col min="13284" max="13288" width="3.5" style="10" customWidth="1"/>
    <col min="13289" max="13298" width="3.125" style="10" customWidth="1"/>
    <col min="13299" max="13301" width="3.875" style="10" customWidth="1"/>
    <col min="13302" max="13319" width="3.125" style="10" customWidth="1"/>
    <col min="13320" max="13538" width="3.625" style="10"/>
    <col min="13539" max="13539" width="3.625" style="10" customWidth="1"/>
    <col min="13540" max="13544" width="3.5" style="10" customWidth="1"/>
    <col min="13545" max="13554" width="3.125" style="10" customWidth="1"/>
    <col min="13555" max="13557" width="3.875" style="10" customWidth="1"/>
    <col min="13558" max="13575" width="3.125" style="10" customWidth="1"/>
    <col min="13576" max="13794" width="3.625" style="10"/>
    <col min="13795" max="13795" width="3.625" style="10" customWidth="1"/>
    <col min="13796" max="13800" width="3.5" style="10" customWidth="1"/>
    <col min="13801" max="13810" width="3.125" style="10" customWidth="1"/>
    <col min="13811" max="13813" width="3.875" style="10" customWidth="1"/>
    <col min="13814" max="13831" width="3.125" style="10" customWidth="1"/>
    <col min="13832" max="14050" width="3.625" style="10"/>
    <col min="14051" max="14051" width="3.625" style="10" customWidth="1"/>
    <col min="14052" max="14056" width="3.5" style="10" customWidth="1"/>
    <col min="14057" max="14066" width="3.125" style="10" customWidth="1"/>
    <col min="14067" max="14069" width="3.875" style="10" customWidth="1"/>
    <col min="14070" max="14087" width="3.125" style="10" customWidth="1"/>
    <col min="14088" max="14306" width="3.625" style="10"/>
    <col min="14307" max="14307" width="3.625" style="10" customWidth="1"/>
    <col min="14308" max="14312" width="3.5" style="10" customWidth="1"/>
    <col min="14313" max="14322" width="3.125" style="10" customWidth="1"/>
    <col min="14323" max="14325" width="3.875" style="10" customWidth="1"/>
    <col min="14326" max="14343" width="3.125" style="10" customWidth="1"/>
    <col min="14344" max="14562" width="3.625" style="10"/>
    <col min="14563" max="14563" width="3.625" style="10" customWidth="1"/>
    <col min="14564" max="14568" width="3.5" style="10" customWidth="1"/>
    <col min="14569" max="14578" width="3.125" style="10" customWidth="1"/>
    <col min="14579" max="14581" width="3.875" style="10" customWidth="1"/>
    <col min="14582" max="14599" width="3.125" style="10" customWidth="1"/>
    <col min="14600" max="14818" width="3.625" style="10"/>
    <col min="14819" max="14819" width="3.625" style="10" customWidth="1"/>
    <col min="14820" max="14824" width="3.5" style="10" customWidth="1"/>
    <col min="14825" max="14834" width="3.125" style="10" customWidth="1"/>
    <col min="14835" max="14837" width="3.875" style="10" customWidth="1"/>
    <col min="14838" max="14855" width="3.125" style="10" customWidth="1"/>
    <col min="14856" max="15074" width="3.625" style="10"/>
    <col min="15075" max="15075" width="3.625" style="10" customWidth="1"/>
    <col min="15076" max="15080" width="3.5" style="10" customWidth="1"/>
    <col min="15081" max="15090" width="3.125" style="10" customWidth="1"/>
    <col min="15091" max="15093" width="3.875" style="10" customWidth="1"/>
    <col min="15094" max="15111" width="3.125" style="10" customWidth="1"/>
    <col min="15112" max="15330" width="3.625" style="10"/>
    <col min="15331" max="15331" width="3.625" style="10" customWidth="1"/>
    <col min="15332" max="15336" width="3.5" style="10" customWidth="1"/>
    <col min="15337" max="15346" width="3.125" style="10" customWidth="1"/>
    <col min="15347" max="15349" width="3.875" style="10" customWidth="1"/>
    <col min="15350" max="15367" width="3.125" style="10" customWidth="1"/>
    <col min="15368" max="15586" width="3.625" style="10"/>
    <col min="15587" max="15587" width="3.625" style="10" customWidth="1"/>
    <col min="15588" max="15592" width="3.5" style="10" customWidth="1"/>
    <col min="15593" max="15602" width="3.125" style="10" customWidth="1"/>
    <col min="15603" max="15605" width="3.875" style="10" customWidth="1"/>
    <col min="15606" max="15623" width="3.125" style="10" customWidth="1"/>
    <col min="15624" max="15842" width="3.625" style="10"/>
    <col min="15843" max="15843" width="3.625" style="10" customWidth="1"/>
    <col min="15844" max="15848" width="3.5" style="10" customWidth="1"/>
    <col min="15849" max="15858" width="3.125" style="10" customWidth="1"/>
    <col min="15859" max="15861" width="3.875" style="10" customWidth="1"/>
    <col min="15862" max="15879" width="3.125" style="10" customWidth="1"/>
    <col min="15880" max="16098" width="3.625" style="10"/>
    <col min="16099" max="16099" width="3.625" style="10" customWidth="1"/>
    <col min="16100" max="16104" width="3.5" style="10" customWidth="1"/>
    <col min="16105" max="16114" width="3.125" style="10" customWidth="1"/>
    <col min="16115" max="16117" width="3.875" style="10" customWidth="1"/>
    <col min="16118" max="16135" width="3.125" style="10" customWidth="1"/>
    <col min="16136" max="16384" width="3.625" style="10"/>
  </cols>
  <sheetData>
    <row r="1" spans="2:37" ht="30" customHeight="1">
      <c r="B1" s="441" t="s">
        <v>495</v>
      </c>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row>
    <row r="2" spans="2:37" ht="30" customHeight="1" thickBot="1"/>
    <row r="3" spans="2:37" ht="30" customHeight="1">
      <c r="B3" s="537" t="s">
        <v>1</v>
      </c>
      <c r="C3" s="541"/>
      <c r="D3" s="541"/>
      <c r="E3" s="541"/>
      <c r="F3" s="541"/>
      <c r="G3" s="538" t="s">
        <v>496</v>
      </c>
      <c r="H3" s="556"/>
      <c r="I3" s="556"/>
      <c r="J3" s="556"/>
      <c r="K3" s="556"/>
      <c r="L3" s="556"/>
      <c r="M3" s="556"/>
      <c r="N3" s="556"/>
      <c r="O3" s="537"/>
      <c r="P3" s="556" t="s">
        <v>497</v>
      </c>
      <c r="Q3" s="556"/>
      <c r="R3" s="556"/>
      <c r="S3" s="556"/>
      <c r="T3" s="556"/>
      <c r="U3" s="556"/>
      <c r="V3" s="556"/>
      <c r="W3" s="556"/>
      <c r="X3" s="556"/>
      <c r="Y3" s="556"/>
      <c r="Z3" s="556"/>
      <c r="AA3" s="556"/>
      <c r="AB3" s="556"/>
      <c r="AC3" s="556"/>
      <c r="AD3" s="556"/>
      <c r="AE3" s="556"/>
      <c r="AF3" s="556"/>
      <c r="AG3" s="556"/>
      <c r="AH3" s="556"/>
      <c r="AI3" s="556"/>
      <c r="AJ3" s="556"/>
      <c r="AK3" s="556"/>
    </row>
    <row r="4" spans="2:37" ht="30" customHeight="1">
      <c r="B4" s="539"/>
      <c r="C4" s="542"/>
      <c r="D4" s="542"/>
      <c r="E4" s="542"/>
      <c r="F4" s="542"/>
      <c r="G4" s="690" t="s">
        <v>2</v>
      </c>
      <c r="H4" s="691"/>
      <c r="I4" s="691"/>
      <c r="J4" s="692"/>
      <c r="K4" s="690" t="s">
        <v>429</v>
      </c>
      <c r="L4" s="691"/>
      <c r="M4" s="691"/>
      <c r="N4" s="691"/>
      <c r="O4" s="692"/>
      <c r="P4" s="679" t="s">
        <v>498</v>
      </c>
      <c r="Q4" s="343"/>
      <c r="R4" s="343"/>
      <c r="S4" s="343"/>
      <c r="T4" s="343"/>
      <c r="U4" s="343"/>
      <c r="V4" s="343"/>
      <c r="W4" s="343"/>
      <c r="X4" s="343"/>
      <c r="Y4" s="343"/>
      <c r="Z4" s="343"/>
      <c r="AA4" s="343"/>
      <c r="AB4" s="343"/>
      <c r="AC4" s="343"/>
      <c r="AD4" s="343"/>
      <c r="AE4" s="343"/>
      <c r="AF4" s="343"/>
      <c r="AG4" s="343"/>
      <c r="AH4" s="343"/>
      <c r="AI4" s="343"/>
      <c r="AJ4" s="343"/>
      <c r="AK4" s="343"/>
    </row>
    <row r="5" spans="2:37" ht="30" customHeight="1">
      <c r="B5" s="539"/>
      <c r="C5" s="542"/>
      <c r="D5" s="542"/>
      <c r="E5" s="542"/>
      <c r="F5" s="542"/>
      <c r="G5" s="693"/>
      <c r="H5" s="694"/>
      <c r="I5" s="694"/>
      <c r="J5" s="695"/>
      <c r="K5" s="693"/>
      <c r="L5" s="694"/>
      <c r="M5" s="694"/>
      <c r="N5" s="694"/>
      <c r="O5" s="695"/>
      <c r="P5" s="540" t="s">
        <v>203</v>
      </c>
      <c r="Q5" s="572"/>
      <c r="R5" s="572"/>
      <c r="S5" s="539"/>
      <c r="T5" s="542" t="s">
        <v>499</v>
      </c>
      <c r="U5" s="542"/>
      <c r="V5" s="542"/>
      <c r="W5" s="542" t="s">
        <v>500</v>
      </c>
      <c r="X5" s="542"/>
      <c r="Y5" s="542"/>
      <c r="Z5" s="542" t="s">
        <v>501</v>
      </c>
      <c r="AA5" s="542"/>
      <c r="AB5" s="542"/>
      <c r="AC5" s="542" t="s">
        <v>502</v>
      </c>
      <c r="AD5" s="542"/>
      <c r="AE5" s="540"/>
      <c r="AF5" s="542" t="s">
        <v>503</v>
      </c>
      <c r="AG5" s="542"/>
      <c r="AH5" s="542"/>
      <c r="AI5" s="542" t="s">
        <v>504</v>
      </c>
      <c r="AJ5" s="542"/>
      <c r="AK5" s="540"/>
    </row>
    <row r="6" spans="2:37" ht="30" customHeight="1">
      <c r="B6" s="320" t="s">
        <v>28</v>
      </c>
      <c r="C6" s="320"/>
      <c r="D6" s="643">
        <v>7</v>
      </c>
      <c r="E6" s="643"/>
      <c r="F6" s="37" t="s">
        <v>1</v>
      </c>
      <c r="G6" s="696">
        <v>25448</v>
      </c>
      <c r="H6" s="677"/>
      <c r="I6" s="677"/>
      <c r="J6" s="677"/>
      <c r="K6" s="689">
        <v>82180</v>
      </c>
      <c r="L6" s="689"/>
      <c r="M6" s="689"/>
      <c r="N6" s="689"/>
      <c r="O6" s="689"/>
      <c r="P6" s="116"/>
      <c r="Q6" s="689">
        <v>25426</v>
      </c>
      <c r="R6" s="689"/>
      <c r="S6" s="689"/>
      <c r="T6" s="678">
        <v>4343</v>
      </c>
      <c r="U6" s="678"/>
      <c r="V6" s="678"/>
      <c r="W6" s="678">
        <v>6052</v>
      </c>
      <c r="X6" s="678"/>
      <c r="Y6" s="678"/>
      <c r="Z6" s="678">
        <v>5056</v>
      </c>
      <c r="AA6" s="678"/>
      <c r="AB6" s="678"/>
      <c r="AC6" s="678">
        <v>4508</v>
      </c>
      <c r="AD6" s="678"/>
      <c r="AE6" s="678"/>
      <c r="AF6" s="678">
        <v>2502</v>
      </c>
      <c r="AG6" s="678"/>
      <c r="AH6" s="678"/>
      <c r="AI6" s="678">
        <v>1863</v>
      </c>
      <c r="AJ6" s="678"/>
      <c r="AK6" s="678"/>
    </row>
    <row r="7" spans="2:37" ht="30" customHeight="1">
      <c r="B7" s="320"/>
      <c r="C7" s="320"/>
      <c r="D7" s="643">
        <v>12</v>
      </c>
      <c r="E7" s="643"/>
      <c r="F7" s="37"/>
      <c r="G7" s="687">
        <v>25889</v>
      </c>
      <c r="H7" s="678"/>
      <c r="I7" s="678"/>
      <c r="J7" s="678"/>
      <c r="K7" s="688">
        <v>78697</v>
      </c>
      <c r="L7" s="688"/>
      <c r="M7" s="688"/>
      <c r="N7" s="688"/>
      <c r="O7" s="688"/>
      <c r="P7" s="117"/>
      <c r="Q7" s="688">
        <v>25865</v>
      </c>
      <c r="R7" s="688"/>
      <c r="S7" s="688"/>
      <c r="T7" s="678">
        <v>5212</v>
      </c>
      <c r="U7" s="678"/>
      <c r="V7" s="678"/>
      <c r="W7" s="678">
        <v>6662</v>
      </c>
      <c r="X7" s="678"/>
      <c r="Y7" s="678"/>
      <c r="Z7" s="678">
        <v>5124</v>
      </c>
      <c r="AA7" s="678"/>
      <c r="AB7" s="678"/>
      <c r="AC7" s="678">
        <v>4258</v>
      </c>
      <c r="AD7" s="678"/>
      <c r="AE7" s="678"/>
      <c r="AF7" s="678">
        <v>2177</v>
      </c>
      <c r="AG7" s="678"/>
      <c r="AH7" s="678"/>
      <c r="AI7" s="678">
        <v>1510</v>
      </c>
      <c r="AJ7" s="678"/>
      <c r="AK7" s="678"/>
    </row>
    <row r="8" spans="2:37" ht="30" customHeight="1">
      <c r="D8" s="643">
        <v>17</v>
      </c>
      <c r="E8" s="643"/>
      <c r="G8" s="687">
        <v>26812</v>
      </c>
      <c r="H8" s="678"/>
      <c r="I8" s="678"/>
      <c r="J8" s="678"/>
      <c r="K8" s="688">
        <v>75020</v>
      </c>
      <c r="L8" s="688"/>
      <c r="M8" s="688"/>
      <c r="N8" s="688"/>
      <c r="O8" s="688"/>
      <c r="P8" s="117"/>
      <c r="Q8" s="688">
        <v>26782</v>
      </c>
      <c r="R8" s="688"/>
      <c r="S8" s="688"/>
      <c r="T8" s="678">
        <v>6848</v>
      </c>
      <c r="U8" s="678"/>
      <c r="V8" s="678"/>
      <c r="W8" s="678">
        <v>7061</v>
      </c>
      <c r="X8" s="678"/>
      <c r="Y8" s="678"/>
      <c r="Z8" s="678">
        <v>5193</v>
      </c>
      <c r="AA8" s="678"/>
      <c r="AB8" s="678"/>
      <c r="AC8" s="678">
        <v>3902</v>
      </c>
      <c r="AD8" s="678"/>
      <c r="AE8" s="678"/>
      <c r="AF8" s="678">
        <v>1878</v>
      </c>
      <c r="AG8" s="678"/>
      <c r="AH8" s="678"/>
      <c r="AI8" s="678">
        <v>1210</v>
      </c>
      <c r="AJ8" s="678"/>
      <c r="AK8" s="678"/>
    </row>
    <row r="9" spans="2:37" ht="30" customHeight="1">
      <c r="B9" s="320"/>
      <c r="C9" s="320"/>
      <c r="D9" s="643">
        <v>22</v>
      </c>
      <c r="E9" s="643"/>
      <c r="F9" s="37"/>
      <c r="G9" s="687">
        <v>27035</v>
      </c>
      <c r="H9" s="678"/>
      <c r="I9" s="678"/>
      <c r="J9" s="678"/>
      <c r="K9" s="688">
        <v>70210</v>
      </c>
      <c r="L9" s="688"/>
      <c r="M9" s="688"/>
      <c r="N9" s="688"/>
      <c r="O9" s="688"/>
      <c r="P9" s="117"/>
      <c r="Q9" s="688">
        <v>27007</v>
      </c>
      <c r="R9" s="688"/>
      <c r="S9" s="688"/>
      <c r="T9" s="678">
        <v>8171</v>
      </c>
      <c r="U9" s="678"/>
      <c r="V9" s="678"/>
      <c r="W9" s="678">
        <v>7407</v>
      </c>
      <c r="X9" s="678"/>
      <c r="Y9" s="678"/>
      <c r="Z9" s="678">
        <v>4834</v>
      </c>
      <c r="AA9" s="678"/>
      <c r="AB9" s="678"/>
      <c r="AC9" s="678">
        <v>3513</v>
      </c>
      <c r="AD9" s="678"/>
      <c r="AE9" s="678"/>
      <c r="AF9" s="678">
        <v>1624</v>
      </c>
      <c r="AG9" s="678"/>
      <c r="AH9" s="678"/>
      <c r="AI9" s="678">
        <v>926</v>
      </c>
      <c r="AJ9" s="678"/>
      <c r="AK9" s="678"/>
    </row>
    <row r="10" spans="2:37" ht="30" customHeight="1">
      <c r="B10" s="320"/>
      <c r="C10" s="320"/>
      <c r="D10" s="643">
        <v>27</v>
      </c>
      <c r="E10" s="643"/>
      <c r="F10" s="37"/>
      <c r="G10" s="687">
        <v>26234</v>
      </c>
      <c r="H10" s="678"/>
      <c r="I10" s="678"/>
      <c r="J10" s="678"/>
      <c r="K10" s="688">
        <v>64415</v>
      </c>
      <c r="L10" s="688"/>
      <c r="M10" s="688"/>
      <c r="N10" s="688"/>
      <c r="O10" s="688"/>
      <c r="P10" s="117"/>
      <c r="Q10" s="688">
        <v>26203</v>
      </c>
      <c r="R10" s="688"/>
      <c r="S10" s="688"/>
      <c r="T10" s="678">
        <v>8516</v>
      </c>
      <c r="U10" s="678"/>
      <c r="V10" s="678"/>
      <c r="W10" s="678">
        <v>7635</v>
      </c>
      <c r="X10" s="678"/>
      <c r="Y10" s="678"/>
      <c r="Z10" s="678">
        <v>4630</v>
      </c>
      <c r="AA10" s="678"/>
      <c r="AB10" s="678"/>
      <c r="AC10" s="678">
        <v>3042</v>
      </c>
      <c r="AD10" s="678"/>
      <c r="AE10" s="678"/>
      <c r="AF10" s="678">
        <v>1366</v>
      </c>
      <c r="AG10" s="678"/>
      <c r="AH10" s="678"/>
      <c r="AI10" s="678">
        <v>658</v>
      </c>
      <c r="AJ10" s="678"/>
      <c r="AK10" s="678"/>
    </row>
    <row r="11" spans="2:37" ht="30" customHeight="1">
      <c r="B11" s="355" t="s">
        <v>754</v>
      </c>
      <c r="C11" s="355"/>
      <c r="D11" s="640">
        <v>2</v>
      </c>
      <c r="E11" s="640"/>
      <c r="F11" s="118" t="s">
        <v>755</v>
      </c>
      <c r="G11" s="683">
        <v>25544</v>
      </c>
      <c r="H11" s="676"/>
      <c r="I11" s="676"/>
      <c r="J11" s="676"/>
      <c r="K11" s="684">
        <v>58431</v>
      </c>
      <c r="L11" s="684"/>
      <c r="M11" s="684"/>
      <c r="N11" s="684"/>
      <c r="O11" s="684"/>
      <c r="P11" s="119"/>
      <c r="Q11" s="684">
        <f>SUM(T11:AK11,G21:R21)</f>
        <v>25505</v>
      </c>
      <c r="R11" s="684"/>
      <c r="S11" s="684"/>
      <c r="T11" s="676">
        <v>9388</v>
      </c>
      <c r="U11" s="676"/>
      <c r="V11" s="676"/>
      <c r="W11" s="676">
        <v>7511</v>
      </c>
      <c r="X11" s="676"/>
      <c r="Y11" s="676"/>
      <c r="Z11" s="676">
        <v>4318</v>
      </c>
      <c r="AA11" s="676"/>
      <c r="AB11" s="676"/>
      <c r="AC11" s="676">
        <v>2569</v>
      </c>
      <c r="AD11" s="676"/>
      <c r="AE11" s="676"/>
      <c r="AF11" s="676">
        <v>1002</v>
      </c>
      <c r="AG11" s="676"/>
      <c r="AH11" s="676"/>
      <c r="AI11" s="676">
        <v>462</v>
      </c>
      <c r="AJ11" s="676"/>
      <c r="AK11" s="676"/>
    </row>
    <row r="12" spans="2:37" ht="30" customHeight="1" thickBot="1"/>
    <row r="13" spans="2:37" ht="30" customHeight="1">
      <c r="B13" s="537" t="s">
        <v>1</v>
      </c>
      <c r="C13" s="541"/>
      <c r="D13" s="541"/>
      <c r="E13" s="541"/>
      <c r="F13" s="538"/>
      <c r="G13" s="538" t="s">
        <v>505</v>
      </c>
      <c r="H13" s="556"/>
      <c r="I13" s="556"/>
      <c r="J13" s="556"/>
      <c r="K13" s="556"/>
      <c r="L13" s="556"/>
      <c r="M13" s="556"/>
      <c r="N13" s="556"/>
      <c r="O13" s="556"/>
      <c r="P13" s="556"/>
      <c r="Q13" s="556"/>
      <c r="R13" s="556"/>
      <c r="S13" s="556"/>
      <c r="T13" s="556"/>
      <c r="U13" s="556"/>
      <c r="V13" s="556"/>
      <c r="W13" s="556"/>
      <c r="X13" s="556"/>
      <c r="Y13" s="556"/>
      <c r="Z13" s="556"/>
      <c r="AA13" s="556"/>
      <c r="AB13" s="537"/>
      <c r="AC13" s="538" t="s">
        <v>506</v>
      </c>
      <c r="AD13" s="556"/>
      <c r="AE13" s="556"/>
      <c r="AF13" s="556"/>
      <c r="AG13" s="556"/>
      <c r="AH13" s="556"/>
      <c r="AI13" s="556"/>
      <c r="AJ13" s="556"/>
      <c r="AK13" s="556"/>
    </row>
    <row r="14" spans="2:37" ht="30" customHeight="1">
      <c r="B14" s="539"/>
      <c r="C14" s="542"/>
      <c r="D14" s="542"/>
      <c r="E14" s="542"/>
      <c r="F14" s="540"/>
      <c r="G14" s="540" t="s">
        <v>507</v>
      </c>
      <c r="H14" s="572"/>
      <c r="I14" s="572"/>
      <c r="J14" s="572"/>
      <c r="K14" s="572"/>
      <c r="L14" s="572"/>
      <c r="M14" s="572"/>
      <c r="N14" s="572"/>
      <c r="O14" s="572"/>
      <c r="P14" s="572"/>
      <c r="Q14" s="572"/>
      <c r="R14" s="572"/>
      <c r="S14" s="679" t="s">
        <v>429</v>
      </c>
      <c r="T14" s="343"/>
      <c r="U14" s="343"/>
      <c r="V14" s="343"/>
      <c r="W14" s="680"/>
      <c r="X14" s="544" t="s">
        <v>508</v>
      </c>
      <c r="Y14" s="544"/>
      <c r="Z14" s="544"/>
      <c r="AA14" s="544"/>
      <c r="AB14" s="545"/>
      <c r="AC14" s="685" t="s">
        <v>56</v>
      </c>
      <c r="AD14" s="685"/>
      <c r="AE14" s="685"/>
      <c r="AF14" s="685"/>
      <c r="AG14" s="685" t="s">
        <v>429</v>
      </c>
      <c r="AH14" s="685"/>
      <c r="AI14" s="685"/>
      <c r="AJ14" s="685"/>
      <c r="AK14" s="679"/>
    </row>
    <row r="15" spans="2:37" ht="30" customHeight="1">
      <c r="B15" s="539"/>
      <c r="C15" s="542"/>
      <c r="D15" s="542"/>
      <c r="E15" s="542"/>
      <c r="F15" s="540"/>
      <c r="G15" s="540" t="s">
        <v>509</v>
      </c>
      <c r="H15" s="572"/>
      <c r="I15" s="539"/>
      <c r="J15" s="540" t="s">
        <v>510</v>
      </c>
      <c r="K15" s="572"/>
      <c r="L15" s="539"/>
      <c r="M15" s="540" t="s">
        <v>511</v>
      </c>
      <c r="N15" s="572"/>
      <c r="O15" s="539"/>
      <c r="P15" s="330" t="s">
        <v>512</v>
      </c>
      <c r="Q15" s="675"/>
      <c r="R15" s="675"/>
      <c r="S15" s="681"/>
      <c r="T15" s="355"/>
      <c r="U15" s="355"/>
      <c r="V15" s="355"/>
      <c r="W15" s="682"/>
      <c r="X15" s="547"/>
      <c r="Y15" s="547"/>
      <c r="Z15" s="547"/>
      <c r="AA15" s="547"/>
      <c r="AB15" s="548"/>
      <c r="AC15" s="686"/>
      <c r="AD15" s="686"/>
      <c r="AE15" s="686"/>
      <c r="AF15" s="686"/>
      <c r="AG15" s="686"/>
      <c r="AH15" s="686"/>
      <c r="AI15" s="686"/>
      <c r="AJ15" s="686"/>
      <c r="AK15" s="681"/>
    </row>
    <row r="16" spans="2:37" ht="30" customHeight="1">
      <c r="B16" s="320" t="str">
        <f t="shared" ref="B16:F21" si="0">B6</f>
        <v>平成</v>
      </c>
      <c r="C16" s="320"/>
      <c r="D16" s="643">
        <f t="shared" si="0"/>
        <v>7</v>
      </c>
      <c r="E16" s="643"/>
      <c r="F16" s="37" t="str">
        <f t="shared" si="0"/>
        <v>年</v>
      </c>
      <c r="G16" s="673">
        <v>772</v>
      </c>
      <c r="H16" s="674"/>
      <c r="I16" s="674"/>
      <c r="J16" s="674">
        <v>247</v>
      </c>
      <c r="K16" s="674"/>
      <c r="L16" s="674"/>
      <c r="M16" s="674">
        <v>61</v>
      </c>
      <c r="N16" s="674"/>
      <c r="O16" s="674"/>
      <c r="P16" s="674">
        <v>22</v>
      </c>
      <c r="Q16" s="674"/>
      <c r="R16" s="674"/>
      <c r="S16" s="677">
        <v>81500</v>
      </c>
      <c r="T16" s="677"/>
      <c r="U16" s="677"/>
      <c r="V16" s="677"/>
      <c r="W16" s="677"/>
      <c r="X16" s="666">
        <v>3.21</v>
      </c>
      <c r="Y16" s="666"/>
      <c r="Z16" s="666"/>
      <c r="AA16" s="666"/>
      <c r="AB16" s="666"/>
      <c r="AC16" s="667">
        <v>22</v>
      </c>
      <c r="AD16" s="667"/>
      <c r="AE16" s="667"/>
      <c r="AF16" s="667"/>
      <c r="AG16" s="667">
        <v>680</v>
      </c>
      <c r="AH16" s="667"/>
      <c r="AI16" s="667"/>
      <c r="AJ16" s="667"/>
      <c r="AK16" s="667"/>
    </row>
    <row r="17" spans="2:37" ht="30" customHeight="1">
      <c r="B17" s="670">
        <f t="shared" si="0"/>
        <v>0</v>
      </c>
      <c r="C17" s="670"/>
      <c r="D17" s="643">
        <f t="shared" si="0"/>
        <v>12</v>
      </c>
      <c r="E17" s="643"/>
      <c r="F17" s="218">
        <f t="shared" si="0"/>
        <v>0</v>
      </c>
      <c r="G17" s="671">
        <v>665</v>
      </c>
      <c r="H17" s="667"/>
      <c r="I17" s="667"/>
      <c r="J17" s="667">
        <v>204</v>
      </c>
      <c r="K17" s="667"/>
      <c r="L17" s="667"/>
      <c r="M17" s="667">
        <v>47</v>
      </c>
      <c r="N17" s="667"/>
      <c r="O17" s="667"/>
      <c r="P17" s="667">
        <v>6</v>
      </c>
      <c r="Q17" s="667"/>
      <c r="R17" s="667"/>
      <c r="S17" s="667">
        <v>77657</v>
      </c>
      <c r="T17" s="667"/>
      <c r="U17" s="667"/>
      <c r="V17" s="667"/>
      <c r="W17" s="667"/>
      <c r="X17" s="666">
        <v>3</v>
      </c>
      <c r="Y17" s="666"/>
      <c r="Z17" s="666"/>
      <c r="AA17" s="666"/>
      <c r="AB17" s="666"/>
      <c r="AC17" s="667">
        <v>20</v>
      </c>
      <c r="AD17" s="667"/>
      <c r="AE17" s="667"/>
      <c r="AF17" s="667"/>
      <c r="AG17" s="667">
        <v>1036</v>
      </c>
      <c r="AH17" s="667"/>
      <c r="AI17" s="667"/>
      <c r="AJ17" s="667"/>
      <c r="AK17" s="667"/>
    </row>
    <row r="18" spans="2:37" ht="30" customHeight="1">
      <c r="B18" s="217">
        <f t="shared" si="0"/>
        <v>0</v>
      </c>
      <c r="C18" s="217">
        <f t="shared" si="0"/>
        <v>0</v>
      </c>
      <c r="D18" s="643">
        <f t="shared" si="0"/>
        <v>17</v>
      </c>
      <c r="E18" s="643"/>
      <c r="F18" s="217">
        <f t="shared" si="0"/>
        <v>0</v>
      </c>
      <c r="G18" s="671">
        <v>488</v>
      </c>
      <c r="H18" s="667"/>
      <c r="I18" s="667"/>
      <c r="J18" s="667">
        <v>158</v>
      </c>
      <c r="K18" s="667"/>
      <c r="L18" s="667"/>
      <c r="M18" s="667">
        <v>34</v>
      </c>
      <c r="N18" s="667"/>
      <c r="O18" s="667"/>
      <c r="P18" s="667">
        <v>10</v>
      </c>
      <c r="Q18" s="667"/>
      <c r="R18" s="667"/>
      <c r="S18" s="667">
        <v>73896</v>
      </c>
      <c r="T18" s="667"/>
      <c r="U18" s="667"/>
      <c r="V18" s="667"/>
      <c r="W18" s="667"/>
      <c r="X18" s="666">
        <v>2.76</v>
      </c>
      <c r="Y18" s="666"/>
      <c r="Z18" s="666"/>
      <c r="AA18" s="666"/>
      <c r="AB18" s="666"/>
      <c r="AC18" s="667">
        <v>30</v>
      </c>
      <c r="AD18" s="667"/>
      <c r="AE18" s="667"/>
      <c r="AF18" s="667"/>
      <c r="AG18" s="667">
        <v>1124</v>
      </c>
      <c r="AH18" s="667"/>
      <c r="AI18" s="667"/>
      <c r="AJ18" s="667"/>
      <c r="AK18" s="667"/>
    </row>
    <row r="19" spans="2:37" ht="30" customHeight="1">
      <c r="B19" s="670">
        <f t="shared" si="0"/>
        <v>0</v>
      </c>
      <c r="C19" s="670"/>
      <c r="D19" s="643">
        <f t="shared" si="0"/>
        <v>22</v>
      </c>
      <c r="E19" s="643"/>
      <c r="F19" s="218">
        <f t="shared" si="0"/>
        <v>0</v>
      </c>
      <c r="G19" s="671">
        <v>358</v>
      </c>
      <c r="H19" s="667"/>
      <c r="I19" s="667"/>
      <c r="J19" s="667">
        <v>132</v>
      </c>
      <c r="K19" s="667"/>
      <c r="L19" s="667"/>
      <c r="M19" s="667">
        <v>34</v>
      </c>
      <c r="N19" s="667"/>
      <c r="O19" s="667"/>
      <c r="P19" s="667">
        <v>8</v>
      </c>
      <c r="Q19" s="667"/>
      <c r="R19" s="667"/>
      <c r="S19" s="667">
        <v>69164</v>
      </c>
      <c r="T19" s="667"/>
      <c r="U19" s="667"/>
      <c r="V19" s="667"/>
      <c r="W19" s="667"/>
      <c r="X19" s="666">
        <v>2.56</v>
      </c>
      <c r="Y19" s="666"/>
      <c r="Z19" s="666"/>
      <c r="AA19" s="666"/>
      <c r="AB19" s="666"/>
      <c r="AC19" s="667">
        <v>28</v>
      </c>
      <c r="AD19" s="667"/>
      <c r="AE19" s="667"/>
      <c r="AF19" s="667"/>
      <c r="AG19" s="667">
        <v>1046</v>
      </c>
      <c r="AH19" s="667"/>
      <c r="AI19" s="667"/>
      <c r="AJ19" s="667"/>
      <c r="AK19" s="667"/>
    </row>
    <row r="20" spans="2:37" ht="30" customHeight="1">
      <c r="B20" s="670">
        <f t="shared" si="0"/>
        <v>0</v>
      </c>
      <c r="C20" s="670"/>
      <c r="D20" s="643">
        <f t="shared" si="0"/>
        <v>27</v>
      </c>
      <c r="E20" s="643"/>
      <c r="F20" s="218">
        <f t="shared" si="0"/>
        <v>0</v>
      </c>
      <c r="G20" s="671">
        <v>236</v>
      </c>
      <c r="H20" s="667"/>
      <c r="I20" s="667"/>
      <c r="J20" s="667">
        <v>89</v>
      </c>
      <c r="K20" s="667"/>
      <c r="L20" s="667"/>
      <c r="M20" s="667">
        <v>26</v>
      </c>
      <c r="N20" s="667"/>
      <c r="O20" s="667"/>
      <c r="P20" s="667">
        <v>5</v>
      </c>
      <c r="Q20" s="667"/>
      <c r="R20" s="667"/>
      <c r="S20" s="667">
        <v>63270</v>
      </c>
      <c r="T20" s="667"/>
      <c r="U20" s="667"/>
      <c r="V20" s="667"/>
      <c r="W20" s="667"/>
      <c r="X20" s="666">
        <v>2.4146090142350114</v>
      </c>
      <c r="Y20" s="666"/>
      <c r="Z20" s="666"/>
      <c r="AA20" s="666"/>
      <c r="AB20" s="666"/>
      <c r="AC20" s="667">
        <v>31</v>
      </c>
      <c r="AD20" s="667"/>
      <c r="AE20" s="667"/>
      <c r="AF20" s="667"/>
      <c r="AG20" s="667">
        <v>1145</v>
      </c>
      <c r="AH20" s="667"/>
      <c r="AI20" s="667"/>
      <c r="AJ20" s="667"/>
      <c r="AK20" s="667"/>
    </row>
    <row r="21" spans="2:37" ht="30" customHeight="1">
      <c r="B21" s="355" t="str">
        <f t="shared" si="0"/>
        <v>令和</v>
      </c>
      <c r="C21" s="355"/>
      <c r="D21" s="640">
        <f t="shared" si="0"/>
        <v>2</v>
      </c>
      <c r="E21" s="640"/>
      <c r="F21" s="219" t="str">
        <f t="shared" si="0"/>
        <v>年</v>
      </c>
      <c r="G21" s="668">
        <v>172</v>
      </c>
      <c r="H21" s="669"/>
      <c r="I21" s="669"/>
      <c r="J21" s="669">
        <v>64</v>
      </c>
      <c r="K21" s="669"/>
      <c r="L21" s="669"/>
      <c r="M21" s="669">
        <v>16</v>
      </c>
      <c r="N21" s="669"/>
      <c r="O21" s="669"/>
      <c r="P21" s="669">
        <v>3</v>
      </c>
      <c r="Q21" s="669"/>
      <c r="R21" s="669"/>
      <c r="S21" s="669">
        <v>57313</v>
      </c>
      <c r="T21" s="669"/>
      <c r="U21" s="669"/>
      <c r="V21" s="669"/>
      <c r="W21" s="669"/>
      <c r="X21" s="672">
        <f>S21/Q11</f>
        <v>2.2471280141148795</v>
      </c>
      <c r="Y21" s="672"/>
      <c r="Z21" s="672"/>
      <c r="AA21" s="672"/>
      <c r="AB21" s="672"/>
      <c r="AC21" s="669">
        <v>39</v>
      </c>
      <c r="AD21" s="669"/>
      <c r="AE21" s="669"/>
      <c r="AF21" s="669"/>
      <c r="AG21" s="669">
        <v>1118</v>
      </c>
      <c r="AH21" s="669"/>
      <c r="AI21" s="669"/>
      <c r="AJ21" s="669"/>
      <c r="AK21" s="669"/>
    </row>
    <row r="22" spans="2:37" ht="30" customHeight="1">
      <c r="B22" s="664" t="s">
        <v>513</v>
      </c>
      <c r="C22" s="664"/>
      <c r="D22" s="664"/>
      <c r="E22" s="664"/>
      <c r="F22" s="664"/>
      <c r="G22" s="664"/>
      <c r="H22" s="664"/>
      <c r="I22" s="664"/>
      <c r="J22" s="665"/>
      <c r="K22" s="37"/>
      <c r="L22" s="37"/>
      <c r="M22" s="37"/>
      <c r="N22" s="37"/>
      <c r="O22" s="37"/>
      <c r="P22" s="37"/>
      <c r="Q22" s="37"/>
      <c r="R22" s="37"/>
      <c r="S22" s="37"/>
      <c r="T22" s="37"/>
      <c r="U22" s="37"/>
      <c r="V22" s="458" t="s">
        <v>26</v>
      </c>
      <c r="W22" s="458"/>
      <c r="X22" s="458"/>
      <c r="Y22" s="458"/>
      <c r="Z22" s="458"/>
      <c r="AA22" s="458"/>
      <c r="AB22" s="458"/>
      <c r="AC22" s="458"/>
      <c r="AD22" s="458"/>
      <c r="AE22" s="458"/>
      <c r="AF22" s="458"/>
      <c r="AG22" s="458"/>
      <c r="AH22" s="458"/>
      <c r="AI22" s="458"/>
      <c r="AJ22" s="458"/>
      <c r="AK22" s="458"/>
    </row>
    <row r="23" spans="2:37" ht="30" customHeight="1">
      <c r="B23" s="104"/>
      <c r="C23" s="104"/>
      <c r="D23" s="104"/>
      <c r="E23" s="104"/>
      <c r="F23" s="104"/>
      <c r="G23" s="104"/>
      <c r="H23" s="104"/>
      <c r="I23" s="104"/>
      <c r="K23" s="37"/>
      <c r="L23" s="37"/>
      <c r="M23" s="37"/>
      <c r="N23" s="37"/>
      <c r="O23" s="37"/>
      <c r="P23" s="37"/>
      <c r="Q23" s="37"/>
      <c r="R23" s="37"/>
      <c r="S23" s="37"/>
      <c r="T23" s="37"/>
      <c r="U23" s="37"/>
      <c r="V23" s="106"/>
      <c r="W23" s="106"/>
      <c r="X23" s="106"/>
      <c r="Y23" s="106"/>
      <c r="Z23" s="106"/>
      <c r="AA23" s="106"/>
      <c r="AB23" s="106"/>
      <c r="AC23" s="106"/>
      <c r="AD23" s="106"/>
      <c r="AE23" s="106"/>
      <c r="AF23" s="106"/>
      <c r="AG23" s="106"/>
      <c r="AH23" s="106"/>
      <c r="AI23" s="106"/>
      <c r="AJ23" s="106"/>
      <c r="AK23" s="106"/>
    </row>
    <row r="24" spans="2:37" ht="30" customHeight="1">
      <c r="B24" s="104"/>
      <c r="C24" s="104"/>
      <c r="D24" s="104"/>
      <c r="E24" s="104"/>
      <c r="F24" s="104"/>
      <c r="G24" s="104"/>
      <c r="H24" s="104"/>
      <c r="I24" s="104"/>
      <c r="K24" s="37"/>
      <c r="L24" s="37"/>
      <c r="M24" s="37"/>
      <c r="N24" s="37"/>
      <c r="O24" s="37"/>
      <c r="P24" s="37"/>
      <c r="Q24" s="37"/>
      <c r="R24" s="37"/>
      <c r="S24" s="37"/>
      <c r="T24" s="37"/>
      <c r="U24" s="37"/>
      <c r="V24" s="106"/>
      <c r="W24" s="106"/>
      <c r="X24" s="106"/>
      <c r="Y24" s="106"/>
      <c r="Z24" s="106"/>
      <c r="AA24" s="106"/>
      <c r="AB24" s="106"/>
      <c r="AC24" s="106"/>
      <c r="AD24" s="106"/>
      <c r="AE24" s="106"/>
      <c r="AF24" s="106"/>
      <c r="AG24" s="106"/>
      <c r="AH24" s="106"/>
      <c r="AI24" s="106"/>
      <c r="AJ24" s="106"/>
      <c r="AK24" s="106"/>
    </row>
    <row r="25" spans="2:37" ht="30" customHeight="1">
      <c r="B25" s="104"/>
      <c r="C25" s="104"/>
      <c r="D25" s="104"/>
      <c r="E25" s="104"/>
      <c r="F25" s="104"/>
      <c r="G25" s="104"/>
      <c r="H25" s="104"/>
      <c r="I25" s="104"/>
      <c r="J25" s="37"/>
      <c r="K25" s="37"/>
      <c r="L25" s="37"/>
      <c r="M25" s="37"/>
      <c r="N25" s="37"/>
      <c r="O25" s="37"/>
      <c r="P25" s="37"/>
      <c r="Q25" s="37"/>
      <c r="R25" s="37"/>
      <c r="S25" s="37"/>
      <c r="T25" s="37"/>
      <c r="U25" s="37"/>
      <c r="V25" s="106"/>
      <c r="W25" s="106"/>
      <c r="X25" s="106"/>
      <c r="Y25" s="106"/>
      <c r="Z25" s="106"/>
      <c r="AA25" s="106"/>
      <c r="AB25" s="106"/>
      <c r="AC25" s="106"/>
      <c r="AD25" s="106"/>
      <c r="AE25" s="106"/>
      <c r="AF25" s="106"/>
      <c r="AG25" s="106"/>
      <c r="AH25" s="106"/>
      <c r="AI25" s="106"/>
      <c r="AJ25" s="106"/>
      <c r="AK25" s="106"/>
    </row>
    <row r="26" spans="2:37" ht="30" customHeight="1">
      <c r="B26" s="441" t="s">
        <v>514</v>
      </c>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row>
    <row r="27" spans="2:37" ht="30" customHeight="1" thickBot="1"/>
    <row r="28" spans="2:37" ht="30" customHeight="1">
      <c r="B28" s="537" t="s">
        <v>1</v>
      </c>
      <c r="C28" s="541"/>
      <c r="D28" s="541"/>
      <c r="E28" s="541"/>
      <c r="F28" s="538"/>
      <c r="G28" s="649" t="s">
        <v>515</v>
      </c>
      <c r="H28" s="426"/>
      <c r="I28" s="426"/>
      <c r="J28" s="426"/>
      <c r="K28" s="427"/>
      <c r="L28" s="651" t="s">
        <v>516</v>
      </c>
      <c r="M28" s="652"/>
      <c r="N28" s="652"/>
      <c r="O28" s="652"/>
      <c r="P28" s="652"/>
      <c r="Q28" s="652"/>
      <c r="R28" s="655" t="s">
        <v>517</v>
      </c>
      <c r="S28" s="656"/>
      <c r="T28" s="656"/>
      <c r="U28" s="656"/>
      <c r="V28" s="657"/>
      <c r="W28" s="651" t="s">
        <v>518</v>
      </c>
      <c r="X28" s="652"/>
      <c r="Y28" s="652"/>
      <c r="Z28" s="652"/>
      <c r="AA28" s="652"/>
      <c r="AB28" s="649" t="s">
        <v>519</v>
      </c>
      <c r="AC28" s="426"/>
      <c r="AD28" s="426"/>
      <c r="AE28" s="426"/>
      <c r="AF28" s="427"/>
      <c r="AG28" s="645" t="s">
        <v>520</v>
      </c>
      <c r="AH28" s="426"/>
      <c r="AI28" s="426"/>
      <c r="AJ28" s="426"/>
      <c r="AK28" s="426"/>
    </row>
    <row r="29" spans="2:37" ht="30" customHeight="1">
      <c r="B29" s="539"/>
      <c r="C29" s="542"/>
      <c r="D29" s="542"/>
      <c r="E29" s="542"/>
      <c r="F29" s="540"/>
      <c r="G29" s="646"/>
      <c r="H29" s="647"/>
      <c r="I29" s="647"/>
      <c r="J29" s="647"/>
      <c r="K29" s="650"/>
      <c r="L29" s="653"/>
      <c r="M29" s="653"/>
      <c r="N29" s="653"/>
      <c r="O29" s="653"/>
      <c r="P29" s="653"/>
      <c r="Q29" s="653"/>
      <c r="R29" s="658"/>
      <c r="S29" s="659"/>
      <c r="T29" s="659"/>
      <c r="U29" s="659"/>
      <c r="V29" s="660"/>
      <c r="W29" s="653"/>
      <c r="X29" s="653"/>
      <c r="Y29" s="653"/>
      <c r="Z29" s="653"/>
      <c r="AA29" s="653"/>
      <c r="AB29" s="646"/>
      <c r="AC29" s="647"/>
      <c r="AD29" s="647"/>
      <c r="AE29" s="647"/>
      <c r="AF29" s="650"/>
      <c r="AG29" s="646"/>
      <c r="AH29" s="647"/>
      <c r="AI29" s="647"/>
      <c r="AJ29" s="647"/>
      <c r="AK29" s="647"/>
    </row>
    <row r="30" spans="2:37" ht="30" customHeight="1">
      <c r="B30" s="539"/>
      <c r="C30" s="542"/>
      <c r="D30" s="542"/>
      <c r="E30" s="542"/>
      <c r="F30" s="540"/>
      <c r="G30" s="648"/>
      <c r="H30" s="428"/>
      <c r="I30" s="428"/>
      <c r="J30" s="428"/>
      <c r="K30" s="429"/>
      <c r="L30" s="654"/>
      <c r="M30" s="654"/>
      <c r="N30" s="654"/>
      <c r="O30" s="654"/>
      <c r="P30" s="654"/>
      <c r="Q30" s="654"/>
      <c r="R30" s="661"/>
      <c r="S30" s="662"/>
      <c r="T30" s="662"/>
      <c r="U30" s="662"/>
      <c r="V30" s="663"/>
      <c r="W30" s="654"/>
      <c r="X30" s="654"/>
      <c r="Y30" s="654"/>
      <c r="Z30" s="654"/>
      <c r="AA30" s="654"/>
      <c r="AB30" s="648"/>
      <c r="AC30" s="428"/>
      <c r="AD30" s="428"/>
      <c r="AE30" s="428"/>
      <c r="AF30" s="429"/>
      <c r="AG30" s="648"/>
      <c r="AH30" s="428"/>
      <c r="AI30" s="428"/>
      <c r="AJ30" s="428"/>
      <c r="AK30" s="428"/>
    </row>
    <row r="31" spans="2:37" ht="30" customHeight="1">
      <c r="B31" s="320" t="s">
        <v>28</v>
      </c>
      <c r="C31" s="320"/>
      <c r="D31" s="643">
        <v>2</v>
      </c>
      <c r="E31" s="643"/>
      <c r="F31" s="37" t="s">
        <v>1</v>
      </c>
      <c r="G31" s="644">
        <v>24776</v>
      </c>
      <c r="H31" s="639"/>
      <c r="I31" s="639"/>
      <c r="J31" s="639"/>
      <c r="K31" s="639"/>
      <c r="L31" s="639">
        <v>1207</v>
      </c>
      <c r="M31" s="639"/>
      <c r="N31" s="639"/>
      <c r="O31" s="639"/>
      <c r="P31" s="639"/>
      <c r="Q31" s="639"/>
      <c r="R31" s="639">
        <v>1367</v>
      </c>
      <c r="S31" s="639"/>
      <c r="T31" s="639"/>
      <c r="U31" s="639"/>
      <c r="V31" s="639"/>
      <c r="W31" s="639">
        <v>19046</v>
      </c>
      <c r="X31" s="639"/>
      <c r="Y31" s="639"/>
      <c r="Z31" s="639"/>
      <c r="AA31" s="639"/>
      <c r="AB31" s="639">
        <v>3140</v>
      </c>
      <c r="AC31" s="639"/>
      <c r="AD31" s="639"/>
      <c r="AE31" s="639"/>
      <c r="AF31" s="639"/>
      <c r="AG31" s="639">
        <v>16</v>
      </c>
      <c r="AH31" s="639"/>
      <c r="AI31" s="639"/>
      <c r="AJ31" s="639"/>
      <c r="AK31" s="639"/>
    </row>
    <row r="32" spans="2:37" ht="30" customHeight="1">
      <c r="B32" s="320"/>
      <c r="C32" s="320"/>
      <c r="D32" s="643">
        <v>7</v>
      </c>
      <c r="E32" s="643"/>
      <c r="F32" s="37"/>
      <c r="G32" s="644">
        <v>25426</v>
      </c>
      <c r="H32" s="639"/>
      <c r="I32" s="639"/>
      <c r="J32" s="639"/>
      <c r="K32" s="639"/>
      <c r="L32" s="639">
        <v>1096</v>
      </c>
      <c r="M32" s="639"/>
      <c r="N32" s="639"/>
      <c r="O32" s="639"/>
      <c r="P32" s="639"/>
      <c r="Q32" s="639"/>
      <c r="R32" s="639">
        <v>1114</v>
      </c>
      <c r="S32" s="639"/>
      <c r="T32" s="639"/>
      <c r="U32" s="639"/>
      <c r="V32" s="639"/>
      <c r="W32" s="639">
        <v>19354</v>
      </c>
      <c r="X32" s="639"/>
      <c r="Y32" s="639"/>
      <c r="Z32" s="639"/>
      <c r="AA32" s="639"/>
      <c r="AB32" s="639">
        <v>3858</v>
      </c>
      <c r="AC32" s="639"/>
      <c r="AD32" s="639"/>
      <c r="AE32" s="639"/>
      <c r="AF32" s="639"/>
      <c r="AG32" s="639">
        <v>4</v>
      </c>
      <c r="AH32" s="639"/>
      <c r="AI32" s="639"/>
      <c r="AJ32" s="639"/>
      <c r="AK32" s="639"/>
    </row>
    <row r="33" spans="2:37" ht="30" customHeight="1">
      <c r="B33" s="320"/>
      <c r="C33" s="320"/>
      <c r="D33" s="643">
        <v>12</v>
      </c>
      <c r="E33" s="643"/>
      <c r="F33" s="37"/>
      <c r="G33" s="644">
        <v>25865</v>
      </c>
      <c r="H33" s="639"/>
      <c r="I33" s="639"/>
      <c r="J33" s="639"/>
      <c r="K33" s="639"/>
      <c r="L33" s="639">
        <v>1174</v>
      </c>
      <c r="M33" s="639"/>
      <c r="N33" s="639"/>
      <c r="O33" s="639"/>
      <c r="P33" s="639"/>
      <c r="Q33" s="639"/>
      <c r="R33" s="639">
        <v>969</v>
      </c>
      <c r="S33" s="639"/>
      <c r="T33" s="639"/>
      <c r="U33" s="639"/>
      <c r="V33" s="639"/>
      <c r="W33" s="639">
        <v>18690</v>
      </c>
      <c r="X33" s="639"/>
      <c r="Y33" s="639"/>
      <c r="Z33" s="639"/>
      <c r="AA33" s="639"/>
      <c r="AB33" s="639">
        <v>5010</v>
      </c>
      <c r="AC33" s="639"/>
      <c r="AD33" s="639"/>
      <c r="AE33" s="639"/>
      <c r="AF33" s="639"/>
      <c r="AG33" s="639">
        <v>22</v>
      </c>
      <c r="AH33" s="639"/>
      <c r="AI33" s="639"/>
      <c r="AJ33" s="639"/>
      <c r="AK33" s="639"/>
    </row>
    <row r="34" spans="2:37" ht="30" customHeight="1">
      <c r="B34" s="320"/>
      <c r="C34" s="320"/>
      <c r="D34" s="643">
        <v>17</v>
      </c>
      <c r="E34" s="643"/>
      <c r="F34" s="120"/>
      <c r="G34" s="644">
        <v>26782</v>
      </c>
      <c r="H34" s="639"/>
      <c r="I34" s="639"/>
      <c r="J34" s="639"/>
      <c r="K34" s="639"/>
      <c r="L34" s="639">
        <v>1138</v>
      </c>
      <c r="M34" s="639"/>
      <c r="N34" s="639"/>
      <c r="O34" s="639"/>
      <c r="P34" s="639"/>
      <c r="Q34" s="639"/>
      <c r="R34" s="639">
        <v>855</v>
      </c>
      <c r="S34" s="639"/>
      <c r="T34" s="639"/>
      <c r="U34" s="639"/>
      <c r="V34" s="639"/>
      <c r="W34" s="639">
        <v>17851</v>
      </c>
      <c r="X34" s="639"/>
      <c r="Y34" s="639"/>
      <c r="Z34" s="639"/>
      <c r="AA34" s="639"/>
      <c r="AB34" s="639">
        <v>6935</v>
      </c>
      <c r="AC34" s="639"/>
      <c r="AD34" s="639"/>
      <c r="AE34" s="639"/>
      <c r="AF34" s="639"/>
      <c r="AG34" s="639">
        <v>3</v>
      </c>
      <c r="AH34" s="639"/>
      <c r="AI34" s="639"/>
      <c r="AJ34" s="639"/>
      <c r="AK34" s="639"/>
    </row>
    <row r="35" spans="2:37" ht="30" customHeight="1">
      <c r="B35" s="320"/>
      <c r="C35" s="320"/>
      <c r="D35" s="643">
        <v>22</v>
      </c>
      <c r="E35" s="643"/>
      <c r="F35" s="37"/>
      <c r="G35" s="644">
        <v>27007</v>
      </c>
      <c r="H35" s="639"/>
      <c r="I35" s="639"/>
      <c r="J35" s="639"/>
      <c r="K35" s="639"/>
      <c r="L35" s="639">
        <v>1085</v>
      </c>
      <c r="M35" s="639"/>
      <c r="N35" s="639"/>
      <c r="O35" s="639"/>
      <c r="P35" s="639"/>
      <c r="Q35" s="639"/>
      <c r="R35" s="639">
        <v>715</v>
      </c>
      <c r="S35" s="639"/>
      <c r="T35" s="639"/>
      <c r="U35" s="639"/>
      <c r="V35" s="639"/>
      <c r="W35" s="639">
        <v>16390</v>
      </c>
      <c r="X35" s="639"/>
      <c r="Y35" s="639"/>
      <c r="Z35" s="639"/>
      <c r="AA35" s="639"/>
      <c r="AB35" s="639">
        <v>8543</v>
      </c>
      <c r="AC35" s="639"/>
      <c r="AD35" s="639"/>
      <c r="AE35" s="639"/>
      <c r="AF35" s="639"/>
      <c r="AG35" s="639">
        <v>274</v>
      </c>
      <c r="AH35" s="639"/>
      <c r="AI35" s="639"/>
      <c r="AJ35" s="639"/>
      <c r="AK35" s="639"/>
    </row>
    <row r="36" spans="2:37" ht="30" customHeight="1">
      <c r="B36" s="320"/>
      <c r="C36" s="320"/>
      <c r="D36" s="643">
        <v>27</v>
      </c>
      <c r="E36" s="643"/>
      <c r="F36" s="37"/>
      <c r="G36" s="644">
        <v>26203</v>
      </c>
      <c r="H36" s="639"/>
      <c r="I36" s="639"/>
      <c r="J36" s="639"/>
      <c r="K36" s="639"/>
      <c r="L36" s="639">
        <v>1038</v>
      </c>
      <c r="M36" s="639"/>
      <c r="N36" s="639"/>
      <c r="O36" s="639"/>
      <c r="P36" s="639"/>
      <c r="Q36" s="639"/>
      <c r="R36" s="639">
        <v>687</v>
      </c>
      <c r="S36" s="639"/>
      <c r="T36" s="639"/>
      <c r="U36" s="639"/>
      <c r="V36" s="639"/>
      <c r="W36" s="639">
        <v>15305</v>
      </c>
      <c r="X36" s="639"/>
      <c r="Y36" s="639"/>
      <c r="Z36" s="639"/>
      <c r="AA36" s="639"/>
      <c r="AB36" s="639">
        <v>8662</v>
      </c>
      <c r="AC36" s="639"/>
      <c r="AD36" s="639"/>
      <c r="AE36" s="639"/>
      <c r="AF36" s="639"/>
      <c r="AG36" s="639">
        <v>511</v>
      </c>
      <c r="AH36" s="639"/>
      <c r="AI36" s="639"/>
      <c r="AJ36" s="639"/>
      <c r="AK36" s="639"/>
    </row>
    <row r="37" spans="2:37" ht="30" customHeight="1">
      <c r="B37" s="355" t="s">
        <v>795</v>
      </c>
      <c r="C37" s="355"/>
      <c r="D37" s="640">
        <v>2</v>
      </c>
      <c r="E37" s="640"/>
      <c r="F37" s="121" t="s">
        <v>796</v>
      </c>
      <c r="G37" s="641">
        <v>25505</v>
      </c>
      <c r="H37" s="642">
        <v>25505</v>
      </c>
      <c r="I37" s="642">
        <v>25505</v>
      </c>
      <c r="J37" s="642">
        <v>25505</v>
      </c>
      <c r="K37" s="642">
        <v>25505</v>
      </c>
      <c r="L37" s="642">
        <v>1008</v>
      </c>
      <c r="M37" s="642">
        <v>1008</v>
      </c>
      <c r="N37" s="642">
        <v>1008</v>
      </c>
      <c r="O37" s="642">
        <v>1008</v>
      </c>
      <c r="P37" s="642">
        <v>1008</v>
      </c>
      <c r="Q37" s="642">
        <v>1008</v>
      </c>
      <c r="R37" s="642">
        <v>588</v>
      </c>
      <c r="S37" s="642">
        <v>588</v>
      </c>
      <c r="T37" s="642">
        <v>588</v>
      </c>
      <c r="U37" s="642">
        <v>588</v>
      </c>
      <c r="V37" s="642">
        <v>588</v>
      </c>
      <c r="W37" s="642">
        <v>14081</v>
      </c>
      <c r="X37" s="642">
        <v>14081</v>
      </c>
      <c r="Y37" s="642">
        <v>14081</v>
      </c>
      <c r="Z37" s="642">
        <v>14081</v>
      </c>
      <c r="AA37" s="642">
        <v>14081</v>
      </c>
      <c r="AB37" s="642">
        <v>9246</v>
      </c>
      <c r="AC37" s="642">
        <v>9246</v>
      </c>
      <c r="AD37" s="642">
        <v>9246</v>
      </c>
      <c r="AE37" s="642">
        <v>9246</v>
      </c>
      <c r="AF37" s="642">
        <v>9246</v>
      </c>
      <c r="AG37" s="642">
        <v>582</v>
      </c>
      <c r="AH37" s="642">
        <v>582</v>
      </c>
      <c r="AI37" s="642">
        <v>582</v>
      </c>
      <c r="AJ37" s="642">
        <v>582</v>
      </c>
      <c r="AK37" s="642">
        <v>582</v>
      </c>
    </row>
    <row r="38" spans="2:37" ht="30" customHeight="1">
      <c r="B38" s="38"/>
      <c r="C38" s="38"/>
      <c r="D38" s="38"/>
      <c r="E38" s="38"/>
      <c r="F38" s="38"/>
      <c r="G38" s="38"/>
      <c r="H38" s="38"/>
      <c r="I38" s="38"/>
      <c r="J38" s="38"/>
      <c r="K38" s="38"/>
      <c r="L38" s="38"/>
      <c r="M38" s="38"/>
      <c r="N38" s="38"/>
      <c r="O38" s="38"/>
      <c r="P38" s="38"/>
      <c r="Q38" s="38"/>
      <c r="R38" s="38"/>
      <c r="S38" s="38"/>
      <c r="T38" s="38"/>
      <c r="U38" s="38"/>
      <c r="V38" s="458" t="s">
        <v>26</v>
      </c>
      <c r="W38" s="458"/>
      <c r="X38" s="458"/>
      <c r="Y38" s="458"/>
      <c r="Z38" s="458"/>
      <c r="AA38" s="458"/>
      <c r="AB38" s="458"/>
      <c r="AC38" s="458"/>
      <c r="AD38" s="458"/>
      <c r="AE38" s="458"/>
      <c r="AF38" s="458"/>
      <c r="AG38" s="458"/>
      <c r="AH38" s="458"/>
      <c r="AI38" s="458"/>
      <c r="AJ38" s="458"/>
      <c r="AK38" s="458"/>
    </row>
  </sheetData>
  <mergeCells count="217">
    <mergeCell ref="AG36:AK36"/>
    <mergeCell ref="B1:AK1"/>
    <mergeCell ref="B3:F5"/>
    <mergeCell ref="G3:O3"/>
    <mergeCell ref="P3:AK3"/>
    <mergeCell ref="G4:J5"/>
    <mergeCell ref="K4:O5"/>
    <mergeCell ref="P4:AK4"/>
    <mergeCell ref="P5:S5"/>
    <mergeCell ref="T5:V5"/>
    <mergeCell ref="W5:Y5"/>
    <mergeCell ref="B7:C7"/>
    <mergeCell ref="D7:E7"/>
    <mergeCell ref="G7:J7"/>
    <mergeCell ref="K7:O7"/>
    <mergeCell ref="Q7:S7"/>
    <mergeCell ref="Z5:AB5"/>
    <mergeCell ref="AC5:AE5"/>
    <mergeCell ref="AF5:AH5"/>
    <mergeCell ref="AI5:AK5"/>
    <mergeCell ref="B6:C6"/>
    <mergeCell ref="D6:E6"/>
    <mergeCell ref="G6:J6"/>
    <mergeCell ref="K6:O6"/>
    <mergeCell ref="Q6:S6"/>
    <mergeCell ref="T6:V6"/>
    <mergeCell ref="T7:V7"/>
    <mergeCell ref="W7:Y7"/>
    <mergeCell ref="Z7:AB7"/>
    <mergeCell ref="AC7:AE7"/>
    <mergeCell ref="AF7:AH7"/>
    <mergeCell ref="AI7:AK7"/>
    <mergeCell ref="W6:Y6"/>
    <mergeCell ref="Z6:AB6"/>
    <mergeCell ref="AC6:AE6"/>
    <mergeCell ref="AF6:AH6"/>
    <mergeCell ref="AI6:AK6"/>
    <mergeCell ref="B10:C10"/>
    <mergeCell ref="D10:E10"/>
    <mergeCell ref="G10:J10"/>
    <mergeCell ref="K10:O10"/>
    <mergeCell ref="Q10:S10"/>
    <mergeCell ref="Z8:AB8"/>
    <mergeCell ref="AC8:AE8"/>
    <mergeCell ref="AF8:AH8"/>
    <mergeCell ref="AI8:AK8"/>
    <mergeCell ref="B9:C9"/>
    <mergeCell ref="D9:E9"/>
    <mergeCell ref="G9:J9"/>
    <mergeCell ref="K9:O9"/>
    <mergeCell ref="Q9:S9"/>
    <mergeCell ref="T9:V9"/>
    <mergeCell ref="D8:E8"/>
    <mergeCell ref="G8:J8"/>
    <mergeCell ref="K8:O8"/>
    <mergeCell ref="Q8:S8"/>
    <mergeCell ref="T8:V8"/>
    <mergeCell ref="W8:Y8"/>
    <mergeCell ref="T10:V10"/>
    <mergeCell ref="W10:Y10"/>
    <mergeCell ref="Z10:AB10"/>
    <mergeCell ref="AC10:AE10"/>
    <mergeCell ref="AF10:AH10"/>
    <mergeCell ref="AI10:AK10"/>
    <mergeCell ref="W9:Y9"/>
    <mergeCell ref="Z9:AB9"/>
    <mergeCell ref="AC9:AE9"/>
    <mergeCell ref="AF9:AH9"/>
    <mergeCell ref="AI9:AK9"/>
    <mergeCell ref="B13:F15"/>
    <mergeCell ref="G13:AB13"/>
    <mergeCell ref="AC13:AK13"/>
    <mergeCell ref="G14:R14"/>
    <mergeCell ref="S14:W15"/>
    <mergeCell ref="B11:C11"/>
    <mergeCell ref="D11:E11"/>
    <mergeCell ref="G11:J11"/>
    <mergeCell ref="K11:O11"/>
    <mergeCell ref="Q11:S11"/>
    <mergeCell ref="T11:V11"/>
    <mergeCell ref="X14:AB15"/>
    <mergeCell ref="AC14:AF15"/>
    <mergeCell ref="AG14:AK15"/>
    <mergeCell ref="G15:I15"/>
    <mergeCell ref="J15:L15"/>
    <mergeCell ref="M15:O15"/>
    <mergeCell ref="P15:R15"/>
    <mergeCell ref="W11:Y11"/>
    <mergeCell ref="Z11:AB11"/>
    <mergeCell ref="AC11:AE11"/>
    <mergeCell ref="AF11:AH11"/>
    <mergeCell ref="AI11:AK11"/>
    <mergeCell ref="S16:W16"/>
    <mergeCell ref="X16:AB16"/>
    <mergeCell ref="AC16:AF16"/>
    <mergeCell ref="AG16:AK16"/>
    <mergeCell ref="B17:C17"/>
    <mergeCell ref="D17:E17"/>
    <mergeCell ref="G17:I17"/>
    <mergeCell ref="J17:L17"/>
    <mergeCell ref="M17:O17"/>
    <mergeCell ref="P17:R17"/>
    <mergeCell ref="B16:C16"/>
    <mergeCell ref="D16:E16"/>
    <mergeCell ref="G16:I16"/>
    <mergeCell ref="J16:L16"/>
    <mergeCell ref="M16:O16"/>
    <mergeCell ref="P16:R16"/>
    <mergeCell ref="S17:W17"/>
    <mergeCell ref="X17:AB17"/>
    <mergeCell ref="AC17:AF17"/>
    <mergeCell ref="AG17:AK17"/>
    <mergeCell ref="D18:E18"/>
    <mergeCell ref="G18:I18"/>
    <mergeCell ref="J18:L18"/>
    <mergeCell ref="M18:O18"/>
    <mergeCell ref="P18:R18"/>
    <mergeCell ref="S18:W18"/>
    <mergeCell ref="X18:AB18"/>
    <mergeCell ref="AC18:AF18"/>
    <mergeCell ref="AG18:AK18"/>
    <mergeCell ref="AG19:AK19"/>
    <mergeCell ref="B20:C20"/>
    <mergeCell ref="D20:E20"/>
    <mergeCell ref="G20:I20"/>
    <mergeCell ref="J20:L20"/>
    <mergeCell ref="M20:O20"/>
    <mergeCell ref="P20:R20"/>
    <mergeCell ref="S20:W20"/>
    <mergeCell ref="X21:AB21"/>
    <mergeCell ref="AC21:AF21"/>
    <mergeCell ref="AG21:AK21"/>
    <mergeCell ref="B19:C19"/>
    <mergeCell ref="D19:E19"/>
    <mergeCell ref="G19:I19"/>
    <mergeCell ref="J19:L19"/>
    <mergeCell ref="M19:O19"/>
    <mergeCell ref="P19:R19"/>
    <mergeCell ref="S19:W19"/>
    <mergeCell ref="X19:AB19"/>
    <mergeCell ref="AC19:AF19"/>
    <mergeCell ref="B22:J22"/>
    <mergeCell ref="V22:AK22"/>
    <mergeCell ref="B26:AK26"/>
    <mergeCell ref="X20:AB20"/>
    <mergeCell ref="AC20:AF20"/>
    <mergeCell ref="AG20:AK20"/>
    <mergeCell ref="B21:C21"/>
    <mergeCell ref="D21:E21"/>
    <mergeCell ref="G21:I21"/>
    <mergeCell ref="J21:L21"/>
    <mergeCell ref="M21:O21"/>
    <mergeCell ref="P21:R21"/>
    <mergeCell ref="S21:W21"/>
    <mergeCell ref="AG28:AK30"/>
    <mergeCell ref="B28:F30"/>
    <mergeCell ref="G28:K30"/>
    <mergeCell ref="L28:Q30"/>
    <mergeCell ref="R28:V30"/>
    <mergeCell ref="W28:AA30"/>
    <mergeCell ref="AB28:AF30"/>
    <mergeCell ref="AB31:AF31"/>
    <mergeCell ref="AG31:AK31"/>
    <mergeCell ref="B32:C32"/>
    <mergeCell ref="D32:E32"/>
    <mergeCell ref="G32:K32"/>
    <mergeCell ref="L32:Q32"/>
    <mergeCell ref="R32:V32"/>
    <mergeCell ref="W32:AA32"/>
    <mergeCell ref="AB32:AF32"/>
    <mergeCell ref="AG32:AK32"/>
    <mergeCell ref="B31:C31"/>
    <mergeCell ref="D31:E31"/>
    <mergeCell ref="G31:K31"/>
    <mergeCell ref="L31:Q31"/>
    <mergeCell ref="R31:V31"/>
    <mergeCell ref="W31:AA31"/>
    <mergeCell ref="AB33:AF33"/>
    <mergeCell ref="AG33:AK33"/>
    <mergeCell ref="B34:C34"/>
    <mergeCell ref="D34:E34"/>
    <mergeCell ref="G34:K34"/>
    <mergeCell ref="L34:Q34"/>
    <mergeCell ref="R34:V34"/>
    <mergeCell ref="W34:AA34"/>
    <mergeCell ref="AB34:AF34"/>
    <mergeCell ref="AG34:AK34"/>
    <mergeCell ref="B33:C33"/>
    <mergeCell ref="D33:E33"/>
    <mergeCell ref="G33:K33"/>
    <mergeCell ref="L33:Q33"/>
    <mergeCell ref="R33:V33"/>
    <mergeCell ref="W33:AA33"/>
    <mergeCell ref="V38:AK38"/>
    <mergeCell ref="AB35:AF35"/>
    <mergeCell ref="AG35:AK35"/>
    <mergeCell ref="B37:C37"/>
    <mergeCell ref="D37:E37"/>
    <mergeCell ref="G37:K37"/>
    <mergeCell ref="L37:Q37"/>
    <mergeCell ref="R37:V37"/>
    <mergeCell ref="W37:AA37"/>
    <mergeCell ref="AB37:AF37"/>
    <mergeCell ref="AG37:AK37"/>
    <mergeCell ref="B35:C35"/>
    <mergeCell ref="D35:E35"/>
    <mergeCell ref="G35:K35"/>
    <mergeCell ref="L35:Q35"/>
    <mergeCell ref="R35:V35"/>
    <mergeCell ref="W35:AA35"/>
    <mergeCell ref="B36:C36"/>
    <mergeCell ref="D36:E36"/>
    <mergeCell ref="G36:K36"/>
    <mergeCell ref="L36:Q36"/>
    <mergeCell ref="R36:V36"/>
    <mergeCell ref="W36:AA36"/>
    <mergeCell ref="AB36:AF36"/>
  </mergeCells>
  <phoneticPr fontId="1"/>
  <pageMargins left="0.7" right="0.7" top="0.75" bottom="0.75"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E38"/>
  <sheetViews>
    <sheetView zoomScale="70" zoomScaleNormal="70" workbookViewId="0">
      <selection activeCell="AB34" sqref="AB34:AE34"/>
    </sheetView>
  </sheetViews>
  <sheetFormatPr defaultColWidth="3.625" defaultRowHeight="14.25"/>
  <cols>
    <col min="1" max="3" width="3.625" style="10" customWidth="1"/>
    <col min="4" max="5" width="1.875" style="10" customWidth="1"/>
    <col min="6" max="15" width="3.625" style="10" customWidth="1"/>
    <col min="16" max="31" width="3.75" style="10" customWidth="1"/>
    <col min="32" max="256" width="3.625" style="10"/>
    <col min="257" max="259" width="3.625" style="10" customWidth="1"/>
    <col min="260" max="261" width="1.875" style="10" customWidth="1"/>
    <col min="262" max="271" width="3.625" style="10" customWidth="1"/>
    <col min="272" max="287" width="3.75" style="10" customWidth="1"/>
    <col min="288" max="512" width="3.625" style="10"/>
    <col min="513" max="515" width="3.625" style="10" customWidth="1"/>
    <col min="516" max="517" width="1.875" style="10" customWidth="1"/>
    <col min="518" max="527" width="3.625" style="10" customWidth="1"/>
    <col min="528" max="543" width="3.75" style="10" customWidth="1"/>
    <col min="544" max="768" width="3.625" style="10"/>
    <col min="769" max="771" width="3.625" style="10" customWidth="1"/>
    <col min="772" max="773" width="1.875" style="10" customWidth="1"/>
    <col min="774" max="783" width="3.625" style="10" customWidth="1"/>
    <col min="784" max="799" width="3.75" style="10" customWidth="1"/>
    <col min="800" max="1024" width="3.625" style="10"/>
    <col min="1025" max="1027" width="3.625" style="10" customWidth="1"/>
    <col min="1028" max="1029" width="1.875" style="10" customWidth="1"/>
    <col min="1030" max="1039" width="3.625" style="10" customWidth="1"/>
    <col min="1040" max="1055" width="3.75" style="10" customWidth="1"/>
    <col min="1056" max="1280" width="3.625" style="10"/>
    <col min="1281" max="1283" width="3.625" style="10" customWidth="1"/>
    <col min="1284" max="1285" width="1.875" style="10" customWidth="1"/>
    <col min="1286" max="1295" width="3.625" style="10" customWidth="1"/>
    <col min="1296" max="1311" width="3.75" style="10" customWidth="1"/>
    <col min="1312" max="1536" width="3.625" style="10"/>
    <col min="1537" max="1539" width="3.625" style="10" customWidth="1"/>
    <col min="1540" max="1541" width="1.875" style="10" customWidth="1"/>
    <col min="1542" max="1551" width="3.625" style="10" customWidth="1"/>
    <col min="1552" max="1567" width="3.75" style="10" customWidth="1"/>
    <col min="1568" max="1792" width="3.625" style="10"/>
    <col min="1793" max="1795" width="3.625" style="10" customWidth="1"/>
    <col min="1796" max="1797" width="1.875" style="10" customWidth="1"/>
    <col min="1798" max="1807" width="3.625" style="10" customWidth="1"/>
    <col min="1808" max="1823" width="3.75" style="10" customWidth="1"/>
    <col min="1824" max="2048" width="3.625" style="10"/>
    <col min="2049" max="2051" width="3.625" style="10" customWidth="1"/>
    <col min="2052" max="2053" width="1.875" style="10" customWidth="1"/>
    <col min="2054" max="2063" width="3.625" style="10" customWidth="1"/>
    <col min="2064" max="2079" width="3.75" style="10" customWidth="1"/>
    <col min="2080" max="2304" width="3.625" style="10"/>
    <col min="2305" max="2307" width="3.625" style="10" customWidth="1"/>
    <col min="2308" max="2309" width="1.875" style="10" customWidth="1"/>
    <col min="2310" max="2319" width="3.625" style="10" customWidth="1"/>
    <col min="2320" max="2335" width="3.75" style="10" customWidth="1"/>
    <col min="2336" max="2560" width="3.625" style="10"/>
    <col min="2561" max="2563" width="3.625" style="10" customWidth="1"/>
    <col min="2564" max="2565" width="1.875" style="10" customWidth="1"/>
    <col min="2566" max="2575" width="3.625" style="10" customWidth="1"/>
    <col min="2576" max="2591" width="3.75" style="10" customWidth="1"/>
    <col min="2592" max="2816" width="3.625" style="10"/>
    <col min="2817" max="2819" width="3.625" style="10" customWidth="1"/>
    <col min="2820" max="2821" width="1.875" style="10" customWidth="1"/>
    <col min="2822" max="2831" width="3.625" style="10" customWidth="1"/>
    <col min="2832" max="2847" width="3.75" style="10" customWidth="1"/>
    <col min="2848" max="3072" width="3.625" style="10"/>
    <col min="3073" max="3075" width="3.625" style="10" customWidth="1"/>
    <col min="3076" max="3077" width="1.875" style="10" customWidth="1"/>
    <col min="3078" max="3087" width="3.625" style="10" customWidth="1"/>
    <col min="3088" max="3103" width="3.75" style="10" customWidth="1"/>
    <col min="3104" max="3328" width="3.625" style="10"/>
    <col min="3329" max="3331" width="3.625" style="10" customWidth="1"/>
    <col min="3332" max="3333" width="1.875" style="10" customWidth="1"/>
    <col min="3334" max="3343" width="3.625" style="10" customWidth="1"/>
    <col min="3344" max="3359" width="3.75" style="10" customWidth="1"/>
    <col min="3360" max="3584" width="3.625" style="10"/>
    <col min="3585" max="3587" width="3.625" style="10" customWidth="1"/>
    <col min="3588" max="3589" width="1.875" style="10" customWidth="1"/>
    <col min="3590" max="3599" width="3.625" style="10" customWidth="1"/>
    <col min="3600" max="3615" width="3.75" style="10" customWidth="1"/>
    <col min="3616" max="3840" width="3.625" style="10"/>
    <col min="3841" max="3843" width="3.625" style="10" customWidth="1"/>
    <col min="3844" max="3845" width="1.875" style="10" customWidth="1"/>
    <col min="3846" max="3855" width="3.625" style="10" customWidth="1"/>
    <col min="3856" max="3871" width="3.75" style="10" customWidth="1"/>
    <col min="3872" max="4096" width="3.625" style="10"/>
    <col min="4097" max="4099" width="3.625" style="10" customWidth="1"/>
    <col min="4100" max="4101" width="1.875" style="10" customWidth="1"/>
    <col min="4102" max="4111" width="3.625" style="10" customWidth="1"/>
    <col min="4112" max="4127" width="3.75" style="10" customWidth="1"/>
    <col min="4128" max="4352" width="3.625" style="10"/>
    <col min="4353" max="4355" width="3.625" style="10" customWidth="1"/>
    <col min="4356" max="4357" width="1.875" style="10" customWidth="1"/>
    <col min="4358" max="4367" width="3.625" style="10" customWidth="1"/>
    <col min="4368" max="4383" width="3.75" style="10" customWidth="1"/>
    <col min="4384" max="4608" width="3.625" style="10"/>
    <col min="4609" max="4611" width="3.625" style="10" customWidth="1"/>
    <col min="4612" max="4613" width="1.875" style="10" customWidth="1"/>
    <col min="4614" max="4623" width="3.625" style="10" customWidth="1"/>
    <col min="4624" max="4639" width="3.75" style="10" customWidth="1"/>
    <col min="4640" max="4864" width="3.625" style="10"/>
    <col min="4865" max="4867" width="3.625" style="10" customWidth="1"/>
    <col min="4868" max="4869" width="1.875" style="10" customWidth="1"/>
    <col min="4870" max="4879" width="3.625" style="10" customWidth="1"/>
    <col min="4880" max="4895" width="3.75" style="10" customWidth="1"/>
    <col min="4896" max="5120" width="3.625" style="10"/>
    <col min="5121" max="5123" width="3.625" style="10" customWidth="1"/>
    <col min="5124" max="5125" width="1.875" style="10" customWidth="1"/>
    <col min="5126" max="5135" width="3.625" style="10" customWidth="1"/>
    <col min="5136" max="5151" width="3.75" style="10" customWidth="1"/>
    <col min="5152" max="5376" width="3.625" style="10"/>
    <col min="5377" max="5379" width="3.625" style="10" customWidth="1"/>
    <col min="5380" max="5381" width="1.875" style="10" customWidth="1"/>
    <col min="5382" max="5391" width="3.625" style="10" customWidth="1"/>
    <col min="5392" max="5407" width="3.75" style="10" customWidth="1"/>
    <col min="5408" max="5632" width="3.625" style="10"/>
    <col min="5633" max="5635" width="3.625" style="10" customWidth="1"/>
    <col min="5636" max="5637" width="1.875" style="10" customWidth="1"/>
    <col min="5638" max="5647" width="3.625" style="10" customWidth="1"/>
    <col min="5648" max="5663" width="3.75" style="10" customWidth="1"/>
    <col min="5664" max="5888" width="3.625" style="10"/>
    <col min="5889" max="5891" width="3.625" style="10" customWidth="1"/>
    <col min="5892" max="5893" width="1.875" style="10" customWidth="1"/>
    <col min="5894" max="5903" width="3.625" style="10" customWidth="1"/>
    <col min="5904" max="5919" width="3.75" style="10" customWidth="1"/>
    <col min="5920" max="6144" width="3.625" style="10"/>
    <col min="6145" max="6147" width="3.625" style="10" customWidth="1"/>
    <col min="6148" max="6149" width="1.875" style="10" customWidth="1"/>
    <col min="6150" max="6159" width="3.625" style="10" customWidth="1"/>
    <col min="6160" max="6175" width="3.75" style="10" customWidth="1"/>
    <col min="6176" max="6400" width="3.625" style="10"/>
    <col min="6401" max="6403" width="3.625" style="10" customWidth="1"/>
    <col min="6404" max="6405" width="1.875" style="10" customWidth="1"/>
    <col min="6406" max="6415" width="3.625" style="10" customWidth="1"/>
    <col min="6416" max="6431" width="3.75" style="10" customWidth="1"/>
    <col min="6432" max="6656" width="3.625" style="10"/>
    <col min="6657" max="6659" width="3.625" style="10" customWidth="1"/>
    <col min="6660" max="6661" width="1.875" style="10" customWidth="1"/>
    <col min="6662" max="6671" width="3.625" style="10" customWidth="1"/>
    <col min="6672" max="6687" width="3.75" style="10" customWidth="1"/>
    <col min="6688" max="6912" width="3.625" style="10"/>
    <col min="6913" max="6915" width="3.625" style="10" customWidth="1"/>
    <col min="6916" max="6917" width="1.875" style="10" customWidth="1"/>
    <col min="6918" max="6927" width="3.625" style="10" customWidth="1"/>
    <col min="6928" max="6943" width="3.75" style="10" customWidth="1"/>
    <col min="6944" max="7168" width="3.625" style="10"/>
    <col min="7169" max="7171" width="3.625" style="10" customWidth="1"/>
    <col min="7172" max="7173" width="1.875" style="10" customWidth="1"/>
    <col min="7174" max="7183" width="3.625" style="10" customWidth="1"/>
    <col min="7184" max="7199" width="3.75" style="10" customWidth="1"/>
    <col min="7200" max="7424" width="3.625" style="10"/>
    <col min="7425" max="7427" width="3.625" style="10" customWidth="1"/>
    <col min="7428" max="7429" width="1.875" style="10" customWidth="1"/>
    <col min="7430" max="7439" width="3.625" style="10" customWidth="1"/>
    <col min="7440" max="7455" width="3.75" style="10" customWidth="1"/>
    <col min="7456" max="7680" width="3.625" style="10"/>
    <col min="7681" max="7683" width="3.625" style="10" customWidth="1"/>
    <col min="7684" max="7685" width="1.875" style="10" customWidth="1"/>
    <col min="7686" max="7695" width="3.625" style="10" customWidth="1"/>
    <col min="7696" max="7711" width="3.75" style="10" customWidth="1"/>
    <col min="7712" max="7936" width="3.625" style="10"/>
    <col min="7937" max="7939" width="3.625" style="10" customWidth="1"/>
    <col min="7940" max="7941" width="1.875" style="10" customWidth="1"/>
    <col min="7942" max="7951" width="3.625" style="10" customWidth="1"/>
    <col min="7952" max="7967" width="3.75" style="10" customWidth="1"/>
    <col min="7968" max="8192" width="3.625" style="10"/>
    <col min="8193" max="8195" width="3.625" style="10" customWidth="1"/>
    <col min="8196" max="8197" width="1.875" style="10" customWidth="1"/>
    <col min="8198" max="8207" width="3.625" style="10" customWidth="1"/>
    <col min="8208" max="8223" width="3.75" style="10" customWidth="1"/>
    <col min="8224" max="8448" width="3.625" style="10"/>
    <col min="8449" max="8451" width="3.625" style="10" customWidth="1"/>
    <col min="8452" max="8453" width="1.875" style="10" customWidth="1"/>
    <col min="8454" max="8463" width="3.625" style="10" customWidth="1"/>
    <col min="8464" max="8479" width="3.75" style="10" customWidth="1"/>
    <col min="8480" max="8704" width="3.625" style="10"/>
    <col min="8705" max="8707" width="3.625" style="10" customWidth="1"/>
    <col min="8708" max="8709" width="1.875" style="10" customWidth="1"/>
    <col min="8710" max="8719" width="3.625" style="10" customWidth="1"/>
    <col min="8720" max="8735" width="3.75" style="10" customWidth="1"/>
    <col min="8736" max="8960" width="3.625" style="10"/>
    <col min="8961" max="8963" width="3.625" style="10" customWidth="1"/>
    <col min="8964" max="8965" width="1.875" style="10" customWidth="1"/>
    <col min="8966" max="8975" width="3.625" style="10" customWidth="1"/>
    <col min="8976" max="8991" width="3.75" style="10" customWidth="1"/>
    <col min="8992" max="9216" width="3.625" style="10"/>
    <col min="9217" max="9219" width="3.625" style="10" customWidth="1"/>
    <col min="9220" max="9221" width="1.875" style="10" customWidth="1"/>
    <col min="9222" max="9231" width="3.625" style="10" customWidth="1"/>
    <col min="9232" max="9247" width="3.75" style="10" customWidth="1"/>
    <col min="9248" max="9472" width="3.625" style="10"/>
    <col min="9473" max="9475" width="3.625" style="10" customWidth="1"/>
    <col min="9476" max="9477" width="1.875" style="10" customWidth="1"/>
    <col min="9478" max="9487" width="3.625" style="10" customWidth="1"/>
    <col min="9488" max="9503" width="3.75" style="10" customWidth="1"/>
    <col min="9504" max="9728" width="3.625" style="10"/>
    <col min="9729" max="9731" width="3.625" style="10" customWidth="1"/>
    <col min="9732" max="9733" width="1.875" style="10" customWidth="1"/>
    <col min="9734" max="9743" width="3.625" style="10" customWidth="1"/>
    <col min="9744" max="9759" width="3.75" style="10" customWidth="1"/>
    <col min="9760" max="9984" width="3.625" style="10"/>
    <col min="9985" max="9987" width="3.625" style="10" customWidth="1"/>
    <col min="9988" max="9989" width="1.875" style="10" customWidth="1"/>
    <col min="9990" max="9999" width="3.625" style="10" customWidth="1"/>
    <col min="10000" max="10015" width="3.75" style="10" customWidth="1"/>
    <col min="10016" max="10240" width="3.625" style="10"/>
    <col min="10241" max="10243" width="3.625" style="10" customWidth="1"/>
    <col min="10244" max="10245" width="1.875" style="10" customWidth="1"/>
    <col min="10246" max="10255" width="3.625" style="10" customWidth="1"/>
    <col min="10256" max="10271" width="3.75" style="10" customWidth="1"/>
    <col min="10272" max="10496" width="3.625" style="10"/>
    <col min="10497" max="10499" width="3.625" style="10" customWidth="1"/>
    <col min="10500" max="10501" width="1.875" style="10" customWidth="1"/>
    <col min="10502" max="10511" width="3.625" style="10" customWidth="1"/>
    <col min="10512" max="10527" width="3.75" style="10" customWidth="1"/>
    <col min="10528" max="10752" width="3.625" style="10"/>
    <col min="10753" max="10755" width="3.625" style="10" customWidth="1"/>
    <col min="10756" max="10757" width="1.875" style="10" customWidth="1"/>
    <col min="10758" max="10767" width="3.625" style="10" customWidth="1"/>
    <col min="10768" max="10783" width="3.75" style="10" customWidth="1"/>
    <col min="10784" max="11008" width="3.625" style="10"/>
    <col min="11009" max="11011" width="3.625" style="10" customWidth="1"/>
    <col min="11012" max="11013" width="1.875" style="10" customWidth="1"/>
    <col min="11014" max="11023" width="3.625" style="10" customWidth="1"/>
    <col min="11024" max="11039" width="3.75" style="10" customWidth="1"/>
    <col min="11040" max="11264" width="3.625" style="10"/>
    <col min="11265" max="11267" width="3.625" style="10" customWidth="1"/>
    <col min="11268" max="11269" width="1.875" style="10" customWidth="1"/>
    <col min="11270" max="11279" width="3.625" style="10" customWidth="1"/>
    <col min="11280" max="11295" width="3.75" style="10" customWidth="1"/>
    <col min="11296" max="11520" width="3.625" style="10"/>
    <col min="11521" max="11523" width="3.625" style="10" customWidth="1"/>
    <col min="11524" max="11525" width="1.875" style="10" customWidth="1"/>
    <col min="11526" max="11535" width="3.625" style="10" customWidth="1"/>
    <col min="11536" max="11551" width="3.75" style="10" customWidth="1"/>
    <col min="11552" max="11776" width="3.625" style="10"/>
    <col min="11777" max="11779" width="3.625" style="10" customWidth="1"/>
    <col min="11780" max="11781" width="1.875" style="10" customWidth="1"/>
    <col min="11782" max="11791" width="3.625" style="10" customWidth="1"/>
    <col min="11792" max="11807" width="3.75" style="10" customWidth="1"/>
    <col min="11808" max="12032" width="3.625" style="10"/>
    <col min="12033" max="12035" width="3.625" style="10" customWidth="1"/>
    <col min="12036" max="12037" width="1.875" style="10" customWidth="1"/>
    <col min="12038" max="12047" width="3.625" style="10" customWidth="1"/>
    <col min="12048" max="12063" width="3.75" style="10" customWidth="1"/>
    <col min="12064" max="12288" width="3.625" style="10"/>
    <col min="12289" max="12291" width="3.625" style="10" customWidth="1"/>
    <col min="12292" max="12293" width="1.875" style="10" customWidth="1"/>
    <col min="12294" max="12303" width="3.625" style="10" customWidth="1"/>
    <col min="12304" max="12319" width="3.75" style="10" customWidth="1"/>
    <col min="12320" max="12544" width="3.625" style="10"/>
    <col min="12545" max="12547" width="3.625" style="10" customWidth="1"/>
    <col min="12548" max="12549" width="1.875" style="10" customWidth="1"/>
    <col min="12550" max="12559" width="3.625" style="10" customWidth="1"/>
    <col min="12560" max="12575" width="3.75" style="10" customWidth="1"/>
    <col min="12576" max="12800" width="3.625" style="10"/>
    <col min="12801" max="12803" width="3.625" style="10" customWidth="1"/>
    <col min="12804" max="12805" width="1.875" style="10" customWidth="1"/>
    <col min="12806" max="12815" width="3.625" style="10" customWidth="1"/>
    <col min="12816" max="12831" width="3.75" style="10" customWidth="1"/>
    <col min="12832" max="13056" width="3.625" style="10"/>
    <col min="13057" max="13059" width="3.625" style="10" customWidth="1"/>
    <col min="13060" max="13061" width="1.875" style="10" customWidth="1"/>
    <col min="13062" max="13071" width="3.625" style="10" customWidth="1"/>
    <col min="13072" max="13087" width="3.75" style="10" customWidth="1"/>
    <col min="13088" max="13312" width="3.625" style="10"/>
    <col min="13313" max="13315" width="3.625" style="10" customWidth="1"/>
    <col min="13316" max="13317" width="1.875" style="10" customWidth="1"/>
    <col min="13318" max="13327" width="3.625" style="10" customWidth="1"/>
    <col min="13328" max="13343" width="3.75" style="10" customWidth="1"/>
    <col min="13344" max="13568" width="3.625" style="10"/>
    <col min="13569" max="13571" width="3.625" style="10" customWidth="1"/>
    <col min="13572" max="13573" width="1.875" style="10" customWidth="1"/>
    <col min="13574" max="13583" width="3.625" style="10" customWidth="1"/>
    <col min="13584" max="13599" width="3.75" style="10" customWidth="1"/>
    <col min="13600" max="13824" width="3.625" style="10"/>
    <col min="13825" max="13827" width="3.625" style="10" customWidth="1"/>
    <col min="13828" max="13829" width="1.875" style="10" customWidth="1"/>
    <col min="13830" max="13839" width="3.625" style="10" customWidth="1"/>
    <col min="13840" max="13855" width="3.75" style="10" customWidth="1"/>
    <col min="13856" max="14080" width="3.625" style="10"/>
    <col min="14081" max="14083" width="3.625" style="10" customWidth="1"/>
    <col min="14084" max="14085" width="1.875" style="10" customWidth="1"/>
    <col min="14086" max="14095" width="3.625" style="10" customWidth="1"/>
    <col min="14096" max="14111" width="3.75" style="10" customWidth="1"/>
    <col min="14112" max="14336" width="3.625" style="10"/>
    <col min="14337" max="14339" width="3.625" style="10" customWidth="1"/>
    <col min="14340" max="14341" width="1.875" style="10" customWidth="1"/>
    <col min="14342" max="14351" width="3.625" style="10" customWidth="1"/>
    <col min="14352" max="14367" width="3.75" style="10" customWidth="1"/>
    <col min="14368" max="14592" width="3.625" style="10"/>
    <col min="14593" max="14595" width="3.625" style="10" customWidth="1"/>
    <col min="14596" max="14597" width="1.875" style="10" customWidth="1"/>
    <col min="14598" max="14607" width="3.625" style="10" customWidth="1"/>
    <col min="14608" max="14623" width="3.75" style="10" customWidth="1"/>
    <col min="14624" max="14848" width="3.625" style="10"/>
    <col min="14849" max="14851" width="3.625" style="10" customWidth="1"/>
    <col min="14852" max="14853" width="1.875" style="10" customWidth="1"/>
    <col min="14854" max="14863" width="3.625" style="10" customWidth="1"/>
    <col min="14864" max="14879" width="3.75" style="10" customWidth="1"/>
    <col min="14880" max="15104" width="3.625" style="10"/>
    <col min="15105" max="15107" width="3.625" style="10" customWidth="1"/>
    <col min="15108" max="15109" width="1.875" style="10" customWidth="1"/>
    <col min="15110" max="15119" width="3.625" style="10" customWidth="1"/>
    <col min="15120" max="15135" width="3.75" style="10" customWidth="1"/>
    <col min="15136" max="15360" width="3.625" style="10"/>
    <col min="15361" max="15363" width="3.625" style="10" customWidth="1"/>
    <col min="15364" max="15365" width="1.875" style="10" customWidth="1"/>
    <col min="15366" max="15375" width="3.625" style="10" customWidth="1"/>
    <col min="15376" max="15391" width="3.75" style="10" customWidth="1"/>
    <col min="15392" max="15616" width="3.625" style="10"/>
    <col min="15617" max="15619" width="3.625" style="10" customWidth="1"/>
    <col min="15620" max="15621" width="1.875" style="10" customWidth="1"/>
    <col min="15622" max="15631" width="3.625" style="10" customWidth="1"/>
    <col min="15632" max="15647" width="3.75" style="10" customWidth="1"/>
    <col min="15648" max="15872" width="3.625" style="10"/>
    <col min="15873" max="15875" width="3.625" style="10" customWidth="1"/>
    <col min="15876" max="15877" width="1.875" style="10" customWidth="1"/>
    <col min="15878" max="15887" width="3.625" style="10" customWidth="1"/>
    <col min="15888" max="15903" width="3.75" style="10" customWidth="1"/>
    <col min="15904" max="16128" width="3.625" style="10"/>
    <col min="16129" max="16131" width="3.625" style="10" customWidth="1"/>
    <col min="16132" max="16133" width="1.875" style="10" customWidth="1"/>
    <col min="16134" max="16143" width="3.625" style="10" customWidth="1"/>
    <col min="16144" max="16159" width="3.75" style="10" customWidth="1"/>
    <col min="16160" max="16384" width="3.625" style="10"/>
  </cols>
  <sheetData>
    <row r="1" spans="2:31" ht="20.100000000000001" customHeight="1">
      <c r="B1" s="323" t="s">
        <v>521</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row>
    <row r="2" spans="2:31" ht="20.100000000000001" customHeight="1" thickBot="1"/>
    <row r="3" spans="2:31" ht="20.100000000000001" customHeight="1">
      <c r="B3" s="536" t="s">
        <v>1</v>
      </c>
      <c r="C3" s="514"/>
      <c r="D3" s="514"/>
      <c r="E3" s="514"/>
      <c r="F3" s="514"/>
      <c r="G3" s="514" t="s">
        <v>5</v>
      </c>
      <c r="H3" s="514"/>
      <c r="I3" s="514"/>
      <c r="J3" s="514"/>
      <c r="K3" s="514"/>
      <c r="L3" s="514"/>
      <c r="M3" s="514"/>
      <c r="N3" s="514"/>
      <c r="O3" s="514"/>
      <c r="P3" s="712" t="s">
        <v>522</v>
      </c>
      <c r="Q3" s="514"/>
      <c r="R3" s="514"/>
      <c r="S3" s="514"/>
      <c r="T3" s="514" t="s">
        <v>523</v>
      </c>
      <c r="U3" s="514"/>
      <c r="V3" s="514"/>
      <c r="W3" s="514"/>
      <c r="X3" s="712" t="s">
        <v>524</v>
      </c>
      <c r="Y3" s="712"/>
      <c r="Z3" s="712"/>
      <c r="AA3" s="712"/>
      <c r="AB3" s="714" t="s">
        <v>525</v>
      </c>
      <c r="AC3" s="365"/>
      <c r="AD3" s="365"/>
      <c r="AE3" s="366"/>
    </row>
    <row r="4" spans="2:31" ht="20.100000000000001" customHeight="1">
      <c r="B4" s="532"/>
      <c r="C4" s="704"/>
      <c r="D4" s="704"/>
      <c r="E4" s="704"/>
      <c r="F4" s="704"/>
      <c r="G4" s="704" t="s">
        <v>203</v>
      </c>
      <c r="H4" s="704"/>
      <c r="I4" s="704"/>
      <c r="J4" s="704" t="s">
        <v>3</v>
      </c>
      <c r="K4" s="704"/>
      <c r="L4" s="704"/>
      <c r="M4" s="704" t="s">
        <v>4</v>
      </c>
      <c r="N4" s="704"/>
      <c r="O4" s="704"/>
      <c r="P4" s="704"/>
      <c r="Q4" s="704"/>
      <c r="R4" s="704"/>
      <c r="S4" s="704"/>
      <c r="T4" s="704"/>
      <c r="U4" s="704"/>
      <c r="V4" s="704"/>
      <c r="W4" s="704"/>
      <c r="X4" s="713"/>
      <c r="Y4" s="713"/>
      <c r="Z4" s="713"/>
      <c r="AA4" s="713"/>
      <c r="AB4" s="715"/>
      <c r="AC4" s="715"/>
      <c r="AD4" s="715"/>
      <c r="AE4" s="716"/>
    </row>
    <row r="5" spans="2:31" ht="30" customHeight="1">
      <c r="B5" s="707"/>
      <c r="C5" s="707"/>
      <c r="D5" s="707"/>
      <c r="E5" s="707"/>
      <c r="F5" s="707"/>
      <c r="G5" s="706"/>
      <c r="H5" s="707"/>
      <c r="I5" s="707"/>
      <c r="J5" s="707"/>
      <c r="K5" s="707"/>
      <c r="L5" s="707"/>
      <c r="M5" s="707"/>
      <c r="N5" s="707"/>
      <c r="O5" s="707"/>
      <c r="P5" s="711" t="s">
        <v>526</v>
      </c>
      <c r="Q5" s="711"/>
      <c r="R5" s="711"/>
      <c r="S5" s="711"/>
      <c r="T5" s="711" t="s">
        <v>527</v>
      </c>
      <c r="U5" s="711"/>
      <c r="V5" s="711"/>
      <c r="W5" s="711"/>
      <c r="X5" s="711" t="s">
        <v>526</v>
      </c>
      <c r="Y5" s="711"/>
      <c r="Z5" s="711"/>
      <c r="AA5" s="711"/>
      <c r="AB5" s="707"/>
      <c r="AC5" s="707"/>
      <c r="AD5" s="707"/>
      <c r="AE5" s="707"/>
    </row>
    <row r="6" spans="2:31" ht="30" customHeight="1">
      <c r="B6" s="352" t="s">
        <v>28</v>
      </c>
      <c r="C6" s="352"/>
      <c r="D6" s="320">
        <v>7</v>
      </c>
      <c r="E6" s="320"/>
      <c r="F6" s="10" t="s">
        <v>1</v>
      </c>
      <c r="G6" s="321">
        <v>50032</v>
      </c>
      <c r="H6" s="322"/>
      <c r="I6" s="322"/>
      <c r="J6" s="322">
        <v>23825</v>
      </c>
      <c r="K6" s="322"/>
      <c r="L6" s="322"/>
      <c r="M6" s="322">
        <v>26207</v>
      </c>
      <c r="N6" s="322"/>
      <c r="O6" s="322"/>
      <c r="P6" s="698">
        <v>60.9</v>
      </c>
      <c r="Q6" s="698"/>
      <c r="R6" s="698"/>
      <c r="S6" s="698"/>
      <c r="T6" s="698">
        <v>10.7</v>
      </c>
      <c r="U6" s="698"/>
      <c r="V6" s="698"/>
      <c r="W6" s="698"/>
      <c r="X6" s="698">
        <v>12.8</v>
      </c>
      <c r="Y6" s="698"/>
      <c r="Z6" s="698"/>
      <c r="AA6" s="698"/>
      <c r="AB6" s="698">
        <v>4693.3999999999996</v>
      </c>
      <c r="AC6" s="698"/>
      <c r="AD6" s="698"/>
      <c r="AE6" s="698"/>
    </row>
    <row r="7" spans="2:31" ht="30" customHeight="1">
      <c r="B7" s="352"/>
      <c r="C7" s="352"/>
      <c r="D7" s="320">
        <v>12</v>
      </c>
      <c r="E7" s="320"/>
      <c r="G7" s="321">
        <v>42296</v>
      </c>
      <c r="H7" s="322"/>
      <c r="I7" s="322"/>
      <c r="J7" s="322">
        <v>20125</v>
      </c>
      <c r="K7" s="322"/>
      <c r="L7" s="322"/>
      <c r="M7" s="322">
        <v>22171</v>
      </c>
      <c r="N7" s="322"/>
      <c r="O7" s="322"/>
      <c r="P7" s="698">
        <v>53.7</v>
      </c>
      <c r="Q7" s="698"/>
      <c r="R7" s="698"/>
      <c r="S7" s="698"/>
      <c r="T7" s="698">
        <v>9.9</v>
      </c>
      <c r="U7" s="698"/>
      <c r="V7" s="698"/>
      <c r="W7" s="698"/>
      <c r="X7" s="698">
        <v>11.8</v>
      </c>
      <c r="Y7" s="698"/>
      <c r="Z7" s="698"/>
      <c r="AA7" s="698"/>
      <c r="AB7" s="698">
        <v>4272.3</v>
      </c>
      <c r="AC7" s="698"/>
      <c r="AD7" s="698"/>
      <c r="AE7" s="698"/>
    </row>
    <row r="8" spans="2:31" ht="30" customHeight="1">
      <c r="D8" s="320">
        <v>17</v>
      </c>
      <c r="E8" s="320"/>
      <c r="G8" s="321">
        <v>39412</v>
      </c>
      <c r="H8" s="322"/>
      <c r="I8" s="322"/>
      <c r="J8" s="322">
        <v>18739</v>
      </c>
      <c r="K8" s="322"/>
      <c r="L8" s="322"/>
      <c r="M8" s="322">
        <v>20673</v>
      </c>
      <c r="N8" s="322"/>
      <c r="O8" s="322"/>
      <c r="P8" s="698">
        <v>52.5</v>
      </c>
      <c r="Q8" s="698"/>
      <c r="R8" s="698"/>
      <c r="S8" s="698"/>
      <c r="T8" s="698">
        <v>9.9</v>
      </c>
      <c r="U8" s="698"/>
      <c r="V8" s="698"/>
      <c r="W8" s="698"/>
      <c r="X8" s="698">
        <v>11.8</v>
      </c>
      <c r="Y8" s="698"/>
      <c r="Z8" s="698"/>
      <c r="AA8" s="698"/>
      <c r="AB8" s="698">
        <v>3981</v>
      </c>
      <c r="AC8" s="698"/>
      <c r="AD8" s="698"/>
      <c r="AE8" s="698"/>
    </row>
    <row r="9" spans="2:31" ht="30" customHeight="1">
      <c r="B9" s="352"/>
      <c r="C9" s="352"/>
      <c r="D9" s="320">
        <v>22</v>
      </c>
      <c r="E9" s="320"/>
      <c r="G9" s="321">
        <v>35761</v>
      </c>
      <c r="H9" s="322"/>
      <c r="I9" s="322"/>
      <c r="J9" s="322">
        <v>17170</v>
      </c>
      <c r="K9" s="322"/>
      <c r="L9" s="322"/>
      <c r="M9" s="322">
        <v>18591</v>
      </c>
      <c r="N9" s="322"/>
      <c r="O9" s="322"/>
      <c r="P9" s="698">
        <v>50.9</v>
      </c>
      <c r="Q9" s="698"/>
      <c r="R9" s="698"/>
      <c r="S9" s="698"/>
      <c r="T9" s="698">
        <v>9.6999999999999993</v>
      </c>
      <c r="U9" s="698"/>
      <c r="V9" s="698"/>
      <c r="W9" s="698"/>
      <c r="X9" s="698">
        <v>11.6</v>
      </c>
      <c r="Y9" s="698"/>
      <c r="Z9" s="698"/>
      <c r="AA9" s="698"/>
      <c r="AB9" s="698">
        <v>3686.7</v>
      </c>
      <c r="AC9" s="698"/>
      <c r="AD9" s="698"/>
      <c r="AE9" s="698"/>
    </row>
    <row r="10" spans="2:31" ht="30" customHeight="1">
      <c r="B10" s="352"/>
      <c r="C10" s="352"/>
      <c r="D10" s="320">
        <v>27</v>
      </c>
      <c r="E10" s="320"/>
      <c r="G10" s="321">
        <v>31947</v>
      </c>
      <c r="H10" s="322"/>
      <c r="I10" s="322"/>
      <c r="J10" s="322">
        <v>15281</v>
      </c>
      <c r="K10" s="322"/>
      <c r="L10" s="322"/>
      <c r="M10" s="322">
        <v>16666</v>
      </c>
      <c r="N10" s="322"/>
      <c r="O10" s="322"/>
      <c r="P10" s="698">
        <v>49.6</v>
      </c>
      <c r="Q10" s="698"/>
      <c r="R10" s="698"/>
      <c r="S10" s="698"/>
      <c r="T10" s="698">
        <v>9.57</v>
      </c>
      <c r="U10" s="698"/>
      <c r="V10" s="698"/>
      <c r="W10" s="698"/>
      <c r="X10" s="698">
        <v>11.4</v>
      </c>
      <c r="Y10" s="698"/>
      <c r="Z10" s="698"/>
      <c r="AA10" s="698"/>
      <c r="AB10" s="698">
        <v>3338.2</v>
      </c>
      <c r="AC10" s="698"/>
      <c r="AD10" s="698"/>
      <c r="AE10" s="698"/>
    </row>
    <row r="11" spans="2:31" ht="30" customHeight="1">
      <c r="B11" s="122" t="s">
        <v>549</v>
      </c>
      <c r="C11" s="122"/>
      <c r="D11" s="355">
        <v>2</v>
      </c>
      <c r="E11" s="355"/>
      <c r="F11" s="87" t="s">
        <v>550</v>
      </c>
      <c r="G11" s="348">
        <v>27900</v>
      </c>
      <c r="H11" s="451"/>
      <c r="I11" s="451"/>
      <c r="J11" s="451">
        <v>13439</v>
      </c>
      <c r="K11" s="451"/>
      <c r="L11" s="451"/>
      <c r="M11" s="451">
        <v>14461</v>
      </c>
      <c r="N11" s="451"/>
      <c r="O11" s="451"/>
      <c r="P11" s="699">
        <v>47.8</v>
      </c>
      <c r="Q11" s="699"/>
      <c r="R11" s="699"/>
      <c r="S11" s="699"/>
      <c r="T11" s="699">
        <v>8.6999999999999993</v>
      </c>
      <c r="U11" s="699"/>
      <c r="V11" s="699"/>
      <c r="W11" s="699"/>
      <c r="X11" s="699">
        <v>10.3</v>
      </c>
      <c r="Y11" s="699"/>
      <c r="Z11" s="699"/>
      <c r="AA11" s="699"/>
      <c r="AB11" s="699">
        <v>3203.2</v>
      </c>
      <c r="AC11" s="699"/>
      <c r="AD11" s="699"/>
      <c r="AE11" s="699"/>
    </row>
    <row r="12" spans="2:31" ht="20.100000000000001" customHeight="1">
      <c r="T12" s="347" t="s">
        <v>26</v>
      </c>
      <c r="U12" s="347"/>
      <c r="V12" s="347"/>
      <c r="W12" s="347"/>
      <c r="X12" s="347"/>
      <c r="Y12" s="347"/>
      <c r="Z12" s="347"/>
      <c r="AA12" s="347"/>
      <c r="AB12" s="347"/>
      <c r="AC12" s="347"/>
      <c r="AD12" s="347"/>
      <c r="AE12" s="347"/>
    </row>
    <row r="13" spans="2:31" ht="20.100000000000001" customHeight="1"/>
    <row r="14" spans="2:31" ht="20.100000000000001" customHeight="1">
      <c r="B14" s="323" t="s">
        <v>528</v>
      </c>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row>
    <row r="15" spans="2:31" ht="20.100000000000001" customHeight="1" thickBot="1">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row>
    <row r="16" spans="2:31" ht="20.100000000000001" customHeight="1">
      <c r="B16" s="536" t="s">
        <v>1</v>
      </c>
      <c r="C16" s="514"/>
      <c r="D16" s="514"/>
      <c r="E16" s="514"/>
      <c r="F16" s="514"/>
      <c r="G16" s="514" t="s">
        <v>529</v>
      </c>
      <c r="H16" s="514"/>
      <c r="I16" s="514"/>
      <c r="J16" s="514"/>
      <c r="K16" s="514"/>
      <c r="L16" s="514"/>
      <c r="M16" s="514"/>
      <c r="N16" s="514"/>
      <c r="O16" s="514"/>
      <c r="P16" s="514"/>
      <c r="Q16" s="514" t="s">
        <v>530</v>
      </c>
      <c r="R16" s="514"/>
      <c r="S16" s="514"/>
      <c r="T16" s="514"/>
      <c r="U16" s="514"/>
      <c r="V16" s="514"/>
      <c r="W16" s="514"/>
      <c r="X16" s="514"/>
      <c r="Y16" s="514"/>
      <c r="Z16" s="514"/>
      <c r="AA16" s="514"/>
      <c r="AB16" s="514"/>
      <c r="AC16" s="514"/>
      <c r="AD16" s="514"/>
      <c r="AE16" s="705"/>
    </row>
    <row r="17" spans="2:31" ht="20.100000000000001" customHeight="1">
      <c r="B17" s="532"/>
      <c r="C17" s="704"/>
      <c r="D17" s="704"/>
      <c r="E17" s="704"/>
      <c r="F17" s="704"/>
      <c r="G17" s="704" t="s">
        <v>254</v>
      </c>
      <c r="H17" s="704"/>
      <c r="I17" s="704"/>
      <c r="J17" s="704"/>
      <c r="K17" s="704"/>
      <c r="L17" s="706" t="s">
        <v>531</v>
      </c>
      <c r="M17" s="707"/>
      <c r="N17" s="707"/>
      <c r="O17" s="707"/>
      <c r="P17" s="708"/>
      <c r="Q17" s="706" t="s">
        <v>254</v>
      </c>
      <c r="R17" s="707"/>
      <c r="S17" s="707"/>
      <c r="T17" s="707"/>
      <c r="U17" s="708"/>
      <c r="V17" s="706" t="s">
        <v>532</v>
      </c>
      <c r="W17" s="707"/>
      <c r="X17" s="707"/>
      <c r="Y17" s="707"/>
      <c r="Z17" s="708"/>
      <c r="AA17" s="700" t="s">
        <v>533</v>
      </c>
      <c r="AB17" s="701"/>
      <c r="AC17" s="701"/>
      <c r="AD17" s="701"/>
      <c r="AE17" s="701"/>
    </row>
    <row r="18" spans="2:31" ht="20.100000000000001" customHeight="1">
      <c r="B18" s="532"/>
      <c r="C18" s="704"/>
      <c r="D18" s="704"/>
      <c r="E18" s="704"/>
      <c r="F18" s="704"/>
      <c r="G18" s="704"/>
      <c r="H18" s="704"/>
      <c r="I18" s="704"/>
      <c r="J18" s="704"/>
      <c r="K18" s="704"/>
      <c r="L18" s="709"/>
      <c r="M18" s="353"/>
      <c r="N18" s="353"/>
      <c r="O18" s="353"/>
      <c r="P18" s="710"/>
      <c r="Q18" s="709"/>
      <c r="R18" s="353"/>
      <c r="S18" s="353"/>
      <c r="T18" s="353"/>
      <c r="U18" s="710"/>
      <c r="V18" s="709"/>
      <c r="W18" s="353"/>
      <c r="X18" s="353"/>
      <c r="Y18" s="353"/>
      <c r="Z18" s="710"/>
      <c r="AA18" s="702"/>
      <c r="AB18" s="703"/>
      <c r="AC18" s="703"/>
      <c r="AD18" s="703"/>
      <c r="AE18" s="703"/>
    </row>
    <row r="19" spans="2:31" ht="30" customHeight="1">
      <c r="B19" s="352" t="s">
        <v>28</v>
      </c>
      <c r="C19" s="352"/>
      <c r="D19" s="343">
        <v>29</v>
      </c>
      <c r="E19" s="343"/>
      <c r="F19" s="10" t="s">
        <v>1</v>
      </c>
      <c r="G19" s="498">
        <v>257</v>
      </c>
      <c r="H19" s="414"/>
      <c r="I19" s="414"/>
      <c r="J19" s="414"/>
      <c r="K19" s="414"/>
      <c r="L19" s="414">
        <v>21</v>
      </c>
      <c r="M19" s="414"/>
      <c r="N19" s="414"/>
      <c r="O19" s="414"/>
      <c r="P19" s="414"/>
      <c r="Q19" s="414">
        <v>995</v>
      </c>
      <c r="R19" s="414"/>
      <c r="S19" s="414"/>
      <c r="T19" s="414"/>
      <c r="U19" s="414"/>
      <c r="V19" s="414">
        <v>1</v>
      </c>
      <c r="W19" s="414"/>
      <c r="X19" s="414"/>
      <c r="Y19" s="414"/>
      <c r="Z19" s="414"/>
      <c r="AA19" s="414">
        <v>1</v>
      </c>
      <c r="AB19" s="414"/>
      <c r="AC19" s="414"/>
      <c r="AD19" s="414"/>
      <c r="AE19" s="414"/>
    </row>
    <row r="20" spans="2:31" ht="30" customHeight="1">
      <c r="B20" s="352"/>
      <c r="C20" s="352"/>
      <c r="D20" s="320">
        <v>30</v>
      </c>
      <c r="E20" s="320"/>
      <c r="G20" s="498">
        <v>199</v>
      </c>
      <c r="H20" s="414"/>
      <c r="I20" s="414"/>
      <c r="J20" s="414"/>
      <c r="K20" s="414"/>
      <c r="L20" s="414">
        <v>20</v>
      </c>
      <c r="M20" s="414"/>
      <c r="N20" s="414"/>
      <c r="O20" s="414"/>
      <c r="P20" s="414"/>
      <c r="Q20" s="414">
        <v>1047</v>
      </c>
      <c r="R20" s="414"/>
      <c r="S20" s="414"/>
      <c r="T20" s="414"/>
      <c r="U20" s="414"/>
      <c r="V20" s="414">
        <v>0</v>
      </c>
      <c r="W20" s="414"/>
      <c r="X20" s="414"/>
      <c r="Y20" s="414"/>
      <c r="Z20" s="414"/>
      <c r="AA20" s="414">
        <v>0</v>
      </c>
      <c r="AB20" s="414"/>
      <c r="AC20" s="414"/>
      <c r="AD20" s="414"/>
      <c r="AE20" s="414"/>
    </row>
    <row r="21" spans="2:31" ht="30" customHeight="1">
      <c r="B21" s="352" t="s">
        <v>546</v>
      </c>
      <c r="C21" s="352"/>
      <c r="D21" s="320" t="s">
        <v>543</v>
      </c>
      <c r="E21" s="320"/>
      <c r="F21" s="10" t="s">
        <v>1</v>
      </c>
      <c r="G21" s="498">
        <v>203</v>
      </c>
      <c r="H21" s="414"/>
      <c r="I21" s="414"/>
      <c r="J21" s="414"/>
      <c r="K21" s="414"/>
      <c r="L21" s="414">
        <v>20</v>
      </c>
      <c r="M21" s="414"/>
      <c r="N21" s="414"/>
      <c r="O21" s="414"/>
      <c r="P21" s="414"/>
      <c r="Q21" s="414">
        <v>1009</v>
      </c>
      <c r="R21" s="414"/>
      <c r="S21" s="414"/>
      <c r="T21" s="414"/>
      <c r="U21" s="414"/>
      <c r="V21" s="414">
        <v>0</v>
      </c>
      <c r="W21" s="414"/>
      <c r="X21" s="414"/>
      <c r="Y21" s="414"/>
      <c r="Z21" s="414"/>
      <c r="AA21" s="414">
        <v>0</v>
      </c>
      <c r="AB21" s="414"/>
      <c r="AC21" s="414"/>
      <c r="AD21" s="414"/>
      <c r="AE21" s="414"/>
    </row>
    <row r="22" spans="2:31" ht="30" customHeight="1">
      <c r="B22" s="352"/>
      <c r="C22" s="352"/>
      <c r="D22" s="320">
        <v>2</v>
      </c>
      <c r="E22" s="320"/>
      <c r="G22" s="498">
        <v>186</v>
      </c>
      <c r="H22" s="414"/>
      <c r="I22" s="414"/>
      <c r="J22" s="414"/>
      <c r="K22" s="414"/>
      <c r="L22" s="414">
        <v>16</v>
      </c>
      <c r="M22" s="414"/>
      <c r="N22" s="414"/>
      <c r="O22" s="414"/>
      <c r="P22" s="414"/>
      <c r="Q22" s="414">
        <v>957</v>
      </c>
      <c r="R22" s="414"/>
      <c r="S22" s="414"/>
      <c r="T22" s="414"/>
      <c r="U22" s="414"/>
      <c r="V22" s="414">
        <v>0</v>
      </c>
      <c r="W22" s="414"/>
      <c r="X22" s="414"/>
      <c r="Y22" s="414"/>
      <c r="Z22" s="414"/>
      <c r="AA22" s="414">
        <v>0</v>
      </c>
      <c r="AB22" s="414"/>
      <c r="AC22" s="414"/>
      <c r="AD22" s="414"/>
      <c r="AE22" s="414"/>
    </row>
    <row r="23" spans="2:31" ht="30" customHeight="1">
      <c r="B23" s="352"/>
      <c r="C23" s="352"/>
      <c r="D23" s="320">
        <v>3</v>
      </c>
      <c r="E23" s="320"/>
      <c r="G23" s="498">
        <v>140</v>
      </c>
      <c r="H23" s="414"/>
      <c r="I23" s="414"/>
      <c r="J23" s="414"/>
      <c r="K23" s="414"/>
      <c r="L23" s="414">
        <v>12</v>
      </c>
      <c r="M23" s="414"/>
      <c r="N23" s="414"/>
      <c r="O23" s="414"/>
      <c r="P23" s="414"/>
      <c r="Q23" s="414">
        <v>1045</v>
      </c>
      <c r="R23" s="414"/>
      <c r="S23" s="414"/>
      <c r="T23" s="414"/>
      <c r="U23" s="414"/>
      <c r="V23" s="414">
        <v>0</v>
      </c>
      <c r="W23" s="414"/>
      <c r="X23" s="414"/>
      <c r="Y23" s="414"/>
      <c r="Z23" s="414"/>
      <c r="AA23" s="414">
        <v>0</v>
      </c>
      <c r="AB23" s="414"/>
      <c r="AC23" s="414"/>
      <c r="AD23" s="414"/>
      <c r="AE23" s="414"/>
    </row>
    <row r="24" spans="2:31" ht="30" customHeight="1">
      <c r="B24" s="353"/>
      <c r="C24" s="353"/>
      <c r="D24" s="355">
        <v>4</v>
      </c>
      <c r="E24" s="355"/>
      <c r="F24" s="87"/>
      <c r="G24" s="720">
        <v>146</v>
      </c>
      <c r="H24" s="717"/>
      <c r="I24" s="717"/>
      <c r="J24" s="717"/>
      <c r="K24" s="717"/>
      <c r="L24" s="717">
        <v>13</v>
      </c>
      <c r="M24" s="717"/>
      <c r="N24" s="717"/>
      <c r="O24" s="717"/>
      <c r="P24" s="717"/>
      <c r="Q24" s="717">
        <v>1120</v>
      </c>
      <c r="R24" s="717"/>
      <c r="S24" s="717"/>
      <c r="T24" s="717"/>
      <c r="U24" s="717"/>
      <c r="V24" s="717">
        <v>0</v>
      </c>
      <c r="W24" s="717"/>
      <c r="X24" s="717"/>
      <c r="Y24" s="717"/>
      <c r="Z24" s="717"/>
      <c r="AA24" s="717">
        <v>0</v>
      </c>
      <c r="AB24" s="717"/>
      <c r="AC24" s="717"/>
      <c r="AD24" s="717"/>
      <c r="AE24" s="717"/>
    </row>
    <row r="25" spans="2:31" ht="30" customHeight="1"/>
    <row r="26" spans="2:31" ht="30" customHeight="1" thickBot="1"/>
    <row r="27" spans="2:31" ht="20.100000000000001" customHeight="1">
      <c r="B27" s="536" t="s">
        <v>1</v>
      </c>
      <c r="C27" s="514"/>
      <c r="D27" s="514"/>
      <c r="E27" s="514"/>
      <c r="F27" s="514"/>
      <c r="G27" s="728" t="s">
        <v>534</v>
      </c>
      <c r="H27" s="729"/>
      <c r="I27" s="729"/>
      <c r="J27" s="729"/>
      <c r="K27" s="730"/>
      <c r="L27" s="737" t="s">
        <v>535</v>
      </c>
      <c r="M27" s="738"/>
      <c r="N27" s="738"/>
      <c r="O27" s="739"/>
      <c r="P27" s="746" t="s">
        <v>536</v>
      </c>
      <c r="Q27" s="722"/>
      <c r="R27" s="722"/>
      <c r="S27" s="722"/>
      <c r="T27" s="721" t="s">
        <v>537</v>
      </c>
      <c r="U27" s="722"/>
      <c r="V27" s="722"/>
      <c r="W27" s="722"/>
      <c r="X27" s="721" t="s">
        <v>538</v>
      </c>
      <c r="Y27" s="722"/>
      <c r="Z27" s="722"/>
      <c r="AA27" s="722"/>
      <c r="AB27" s="721" t="s">
        <v>539</v>
      </c>
      <c r="AC27" s="722"/>
      <c r="AD27" s="722"/>
      <c r="AE27" s="723"/>
    </row>
    <row r="28" spans="2:31" ht="20.100000000000001" customHeight="1">
      <c r="B28" s="532"/>
      <c r="C28" s="704"/>
      <c r="D28" s="704"/>
      <c r="E28" s="704"/>
      <c r="F28" s="704"/>
      <c r="G28" s="731"/>
      <c r="H28" s="732"/>
      <c r="I28" s="732"/>
      <c r="J28" s="732"/>
      <c r="K28" s="733"/>
      <c r="L28" s="740"/>
      <c r="M28" s="741"/>
      <c r="N28" s="741"/>
      <c r="O28" s="742"/>
      <c r="P28" s="724"/>
      <c r="Q28" s="724"/>
      <c r="R28" s="724"/>
      <c r="S28" s="724"/>
      <c r="T28" s="724"/>
      <c r="U28" s="724"/>
      <c r="V28" s="724"/>
      <c r="W28" s="724"/>
      <c r="X28" s="724"/>
      <c r="Y28" s="724"/>
      <c r="Z28" s="724"/>
      <c r="AA28" s="724"/>
      <c r="AB28" s="724"/>
      <c r="AC28" s="724"/>
      <c r="AD28" s="724"/>
      <c r="AE28" s="725"/>
    </row>
    <row r="29" spans="2:31" ht="20.100000000000001" customHeight="1">
      <c r="B29" s="532"/>
      <c r="C29" s="704"/>
      <c r="D29" s="704"/>
      <c r="E29" s="704"/>
      <c r="F29" s="704"/>
      <c r="G29" s="734"/>
      <c r="H29" s="735"/>
      <c r="I29" s="735"/>
      <c r="J29" s="735"/>
      <c r="K29" s="736"/>
      <c r="L29" s="743"/>
      <c r="M29" s="744"/>
      <c r="N29" s="744"/>
      <c r="O29" s="745"/>
      <c r="P29" s="726"/>
      <c r="Q29" s="726"/>
      <c r="R29" s="726"/>
      <c r="S29" s="726"/>
      <c r="T29" s="726"/>
      <c r="U29" s="726"/>
      <c r="V29" s="726"/>
      <c r="W29" s="726"/>
      <c r="X29" s="726"/>
      <c r="Y29" s="726"/>
      <c r="Z29" s="726"/>
      <c r="AA29" s="726"/>
      <c r="AB29" s="726"/>
      <c r="AC29" s="726"/>
      <c r="AD29" s="726"/>
      <c r="AE29" s="727"/>
    </row>
    <row r="30" spans="2:31" ht="30" customHeight="1">
      <c r="B30" s="352" t="s">
        <v>798</v>
      </c>
      <c r="C30" s="352"/>
      <c r="D30" s="343">
        <v>29</v>
      </c>
      <c r="E30" s="343"/>
      <c r="F30" s="10" t="s">
        <v>799</v>
      </c>
      <c r="G30" s="321">
        <v>192</v>
      </c>
      <c r="H30" s="322"/>
      <c r="I30" s="322"/>
      <c r="J30" s="322"/>
      <c r="K30" s="322"/>
      <c r="L30" s="322">
        <v>84</v>
      </c>
      <c r="M30" s="322"/>
      <c r="N30" s="322"/>
      <c r="O30" s="322"/>
      <c r="P30" s="698">
        <v>4.2</v>
      </c>
      <c r="Q30" s="698"/>
      <c r="R30" s="698"/>
      <c r="S30" s="698"/>
      <c r="T30" s="698">
        <v>16.3</v>
      </c>
      <c r="U30" s="698"/>
      <c r="V30" s="698"/>
      <c r="W30" s="698"/>
      <c r="X30" s="698">
        <v>3.1</v>
      </c>
      <c r="Y30" s="698"/>
      <c r="Z30" s="698"/>
      <c r="AA30" s="698"/>
      <c r="AB30" s="698">
        <v>1.4</v>
      </c>
      <c r="AC30" s="698"/>
      <c r="AD30" s="698"/>
      <c r="AE30" s="698"/>
    </row>
    <row r="31" spans="2:31" ht="30" customHeight="1">
      <c r="B31" s="352"/>
      <c r="C31" s="352"/>
      <c r="D31" s="320">
        <v>30</v>
      </c>
      <c r="E31" s="320"/>
      <c r="G31" s="321">
        <v>171</v>
      </c>
      <c r="H31" s="322"/>
      <c r="I31" s="322"/>
      <c r="J31" s="322"/>
      <c r="K31" s="322"/>
      <c r="L31" s="322">
        <v>89</v>
      </c>
      <c r="M31" s="322"/>
      <c r="N31" s="322"/>
      <c r="O31" s="322"/>
      <c r="P31" s="698">
        <v>3.3</v>
      </c>
      <c r="Q31" s="698"/>
      <c r="R31" s="698"/>
      <c r="S31" s="698"/>
      <c r="T31" s="698">
        <v>17.600000000000001</v>
      </c>
      <c r="U31" s="698"/>
      <c r="V31" s="698"/>
      <c r="W31" s="698"/>
      <c r="X31" s="698">
        <v>2.9</v>
      </c>
      <c r="Y31" s="698"/>
      <c r="Z31" s="698"/>
      <c r="AA31" s="698"/>
      <c r="AB31" s="698">
        <v>1.5</v>
      </c>
      <c r="AC31" s="698"/>
      <c r="AD31" s="698"/>
      <c r="AE31" s="698"/>
    </row>
    <row r="32" spans="2:31" ht="30" customHeight="1">
      <c r="B32" s="352" t="s">
        <v>807</v>
      </c>
      <c r="C32" s="352"/>
      <c r="D32" s="320" t="s">
        <v>806</v>
      </c>
      <c r="E32" s="320"/>
      <c r="F32" s="10" t="s">
        <v>808</v>
      </c>
      <c r="G32" s="321">
        <v>171</v>
      </c>
      <c r="H32" s="322"/>
      <c r="I32" s="322"/>
      <c r="J32" s="322"/>
      <c r="K32" s="322"/>
      <c r="L32" s="322">
        <v>74</v>
      </c>
      <c r="M32" s="322"/>
      <c r="N32" s="322"/>
      <c r="O32" s="322"/>
      <c r="P32" s="698">
        <v>3.5</v>
      </c>
      <c r="Q32" s="698"/>
      <c r="R32" s="698"/>
      <c r="S32" s="698"/>
      <c r="T32" s="698">
        <v>17.399999999999999</v>
      </c>
      <c r="U32" s="698"/>
      <c r="V32" s="698"/>
      <c r="W32" s="698"/>
      <c r="X32" s="698">
        <v>2.9</v>
      </c>
      <c r="Y32" s="698"/>
      <c r="Z32" s="698"/>
      <c r="AA32" s="698"/>
      <c r="AB32" s="698">
        <v>1.27</v>
      </c>
      <c r="AC32" s="698"/>
      <c r="AD32" s="698"/>
      <c r="AE32" s="698"/>
    </row>
    <row r="33" spans="2:31" ht="30" customHeight="1">
      <c r="B33" s="352"/>
      <c r="C33" s="352"/>
      <c r="D33" s="320">
        <v>2</v>
      </c>
      <c r="E33" s="320"/>
      <c r="G33" s="321">
        <v>144</v>
      </c>
      <c r="H33" s="322"/>
      <c r="I33" s="322"/>
      <c r="J33" s="322"/>
      <c r="K33" s="322"/>
      <c r="L33" s="322">
        <v>76</v>
      </c>
      <c r="M33" s="322"/>
      <c r="N33" s="322"/>
      <c r="O33" s="322"/>
      <c r="P33" s="698">
        <v>3.3</v>
      </c>
      <c r="Q33" s="698"/>
      <c r="R33" s="698"/>
      <c r="S33" s="698"/>
      <c r="T33" s="698">
        <v>16.899999999999999</v>
      </c>
      <c r="U33" s="698"/>
      <c r="V33" s="698"/>
      <c r="W33" s="698"/>
      <c r="X33" s="698">
        <v>2.5</v>
      </c>
      <c r="Y33" s="698"/>
      <c r="Z33" s="698"/>
      <c r="AA33" s="698"/>
      <c r="AB33" s="698">
        <v>1.34</v>
      </c>
      <c r="AC33" s="698"/>
      <c r="AD33" s="698"/>
      <c r="AE33" s="698"/>
    </row>
    <row r="34" spans="2:31" ht="30" customHeight="1">
      <c r="B34" s="352"/>
      <c r="C34" s="352"/>
      <c r="D34" s="320">
        <v>3</v>
      </c>
      <c r="E34" s="320"/>
      <c r="G34" s="321">
        <v>126</v>
      </c>
      <c r="H34" s="322"/>
      <c r="I34" s="322"/>
      <c r="J34" s="322"/>
      <c r="K34" s="322"/>
      <c r="L34" s="322">
        <v>63</v>
      </c>
      <c r="M34" s="322"/>
      <c r="N34" s="322"/>
      <c r="O34" s="322"/>
      <c r="P34" s="698">
        <v>2.5</v>
      </c>
      <c r="Q34" s="698"/>
      <c r="R34" s="698"/>
      <c r="S34" s="698"/>
      <c r="T34" s="698">
        <v>18.899999999999999</v>
      </c>
      <c r="U34" s="698"/>
      <c r="V34" s="698"/>
      <c r="W34" s="698"/>
      <c r="X34" s="698">
        <v>2.2999999999999998</v>
      </c>
      <c r="Y34" s="698"/>
      <c r="Z34" s="698"/>
      <c r="AA34" s="698"/>
      <c r="AB34" s="698">
        <v>1.1399999999999999</v>
      </c>
      <c r="AC34" s="698"/>
      <c r="AD34" s="698"/>
      <c r="AE34" s="698"/>
    </row>
    <row r="35" spans="2:31" ht="30" customHeight="1">
      <c r="B35" s="353"/>
      <c r="C35" s="353"/>
      <c r="D35" s="355">
        <v>4</v>
      </c>
      <c r="E35" s="355"/>
      <c r="F35" s="87"/>
      <c r="G35" s="718">
        <v>111</v>
      </c>
      <c r="H35" s="719"/>
      <c r="I35" s="719"/>
      <c r="J35" s="719"/>
      <c r="K35" s="719"/>
      <c r="L35" s="719">
        <v>68</v>
      </c>
      <c r="M35" s="719"/>
      <c r="N35" s="719"/>
      <c r="O35" s="719"/>
      <c r="P35" s="313">
        <v>2.7</v>
      </c>
      <c r="Q35" s="313"/>
      <c r="R35" s="313"/>
      <c r="S35" s="313"/>
      <c r="T35" s="313">
        <v>20.8</v>
      </c>
      <c r="U35" s="313"/>
      <c r="V35" s="313"/>
      <c r="W35" s="313"/>
      <c r="X35" s="313">
        <v>2.1</v>
      </c>
      <c r="Y35" s="313"/>
      <c r="Z35" s="313"/>
      <c r="AA35" s="313"/>
      <c r="AB35" s="313">
        <v>1.26</v>
      </c>
      <c r="AC35" s="313"/>
      <c r="AD35" s="313"/>
      <c r="AE35" s="313"/>
    </row>
    <row r="36" spans="2:31" ht="20.100000000000001" customHeight="1">
      <c r="B36" s="697" t="s">
        <v>540</v>
      </c>
      <c r="C36" s="491"/>
      <c r="D36" s="491"/>
      <c r="E36" s="491"/>
      <c r="F36" s="491"/>
      <c r="G36" s="491"/>
      <c r="H36" s="491"/>
      <c r="I36" s="491"/>
      <c r="J36" s="491"/>
      <c r="K36" s="491"/>
      <c r="L36" s="491"/>
      <c r="M36" s="491"/>
      <c r="N36" s="491"/>
      <c r="O36" s="491"/>
      <c r="P36" s="491"/>
      <c r="Q36" s="491"/>
      <c r="R36" s="491"/>
      <c r="S36" s="491"/>
      <c r="T36" s="491"/>
      <c r="U36" s="491"/>
      <c r="V36" s="491"/>
      <c r="W36" s="448" t="s">
        <v>541</v>
      </c>
      <c r="X36" s="448"/>
      <c r="Y36" s="448"/>
      <c r="Z36" s="448"/>
      <c r="AA36" s="448"/>
      <c r="AB36" s="448"/>
      <c r="AC36" s="448"/>
      <c r="AD36" s="448"/>
      <c r="AE36" s="448"/>
    </row>
    <row r="37" spans="2:31" s="123" customFormat="1" ht="20.100000000000001" customHeight="1">
      <c r="C37" s="123" t="s">
        <v>814</v>
      </c>
    </row>
    <row r="38" spans="2:31" ht="20.100000000000001" customHeight="1">
      <c r="C38" s="123"/>
    </row>
  </sheetData>
  <mergeCells count="179">
    <mergeCell ref="AA24:AE24"/>
    <mergeCell ref="B24:C24"/>
    <mergeCell ref="B35:C35"/>
    <mergeCell ref="G35:K35"/>
    <mergeCell ref="L35:O35"/>
    <mergeCell ref="P35:S35"/>
    <mergeCell ref="T35:W35"/>
    <mergeCell ref="X35:AA35"/>
    <mergeCell ref="AB35:AE35"/>
    <mergeCell ref="D24:E24"/>
    <mergeCell ref="G24:K24"/>
    <mergeCell ref="L24:P24"/>
    <mergeCell ref="Q24:U24"/>
    <mergeCell ref="V24:Z24"/>
    <mergeCell ref="AB27:AE29"/>
    <mergeCell ref="B30:C30"/>
    <mergeCell ref="D30:E30"/>
    <mergeCell ref="B27:F29"/>
    <mergeCell ref="G27:K29"/>
    <mergeCell ref="L27:O29"/>
    <mergeCell ref="P27:S29"/>
    <mergeCell ref="T27:W29"/>
    <mergeCell ref="X27:AA29"/>
    <mergeCell ref="X30:AA30"/>
    <mergeCell ref="B1:AE1"/>
    <mergeCell ref="B3:F4"/>
    <mergeCell ref="G3:O3"/>
    <mergeCell ref="P3:S4"/>
    <mergeCell ref="T3:W4"/>
    <mergeCell ref="X3:AA4"/>
    <mergeCell ref="AB3:AE4"/>
    <mergeCell ref="G4:I4"/>
    <mergeCell ref="J4:L4"/>
    <mergeCell ref="M4:O4"/>
    <mergeCell ref="AB7:AE7"/>
    <mergeCell ref="X5:AA5"/>
    <mergeCell ref="AB5:AE5"/>
    <mergeCell ref="B5:F5"/>
    <mergeCell ref="G5:I5"/>
    <mergeCell ref="J5:L5"/>
    <mergeCell ref="M5:O5"/>
    <mergeCell ref="P5:S5"/>
    <mergeCell ref="T5:W5"/>
    <mergeCell ref="B6:C6"/>
    <mergeCell ref="D6:E6"/>
    <mergeCell ref="G6:I6"/>
    <mergeCell ref="J6:L6"/>
    <mergeCell ref="M6:O6"/>
    <mergeCell ref="P6:S6"/>
    <mergeCell ref="T6:W6"/>
    <mergeCell ref="X6:AA6"/>
    <mergeCell ref="AB6:AE6"/>
    <mergeCell ref="P10:S10"/>
    <mergeCell ref="T10:W10"/>
    <mergeCell ref="X10:AA10"/>
    <mergeCell ref="B7:C7"/>
    <mergeCell ref="D7:E7"/>
    <mergeCell ref="G7:I7"/>
    <mergeCell ref="J7:L7"/>
    <mergeCell ref="M7:O7"/>
    <mergeCell ref="P7:S7"/>
    <mergeCell ref="T7:W7"/>
    <mergeCell ref="X7:AA7"/>
    <mergeCell ref="AB8:AE8"/>
    <mergeCell ref="B9:C9"/>
    <mergeCell ref="D9:E9"/>
    <mergeCell ref="G9:I9"/>
    <mergeCell ref="J9:L9"/>
    <mergeCell ref="M9:O9"/>
    <mergeCell ref="P9:S9"/>
    <mergeCell ref="T9:W9"/>
    <mergeCell ref="X9:AA9"/>
    <mergeCell ref="AB9:AE9"/>
    <mergeCell ref="D8:E8"/>
    <mergeCell ref="G8:I8"/>
    <mergeCell ref="J8:L8"/>
    <mergeCell ref="M8:O8"/>
    <mergeCell ref="P8:S8"/>
    <mergeCell ref="T8:W8"/>
    <mergeCell ref="X8:AA8"/>
    <mergeCell ref="AB10:AE10"/>
    <mergeCell ref="D11:E11"/>
    <mergeCell ref="G11:I11"/>
    <mergeCell ref="J11:L11"/>
    <mergeCell ref="M11:O11"/>
    <mergeCell ref="P11:S11"/>
    <mergeCell ref="T11:W11"/>
    <mergeCell ref="X11:AA11"/>
    <mergeCell ref="AA17:AE18"/>
    <mergeCell ref="AB11:AE11"/>
    <mergeCell ref="T12:AE12"/>
    <mergeCell ref="B14:AE14"/>
    <mergeCell ref="B16:F18"/>
    <mergeCell ref="G16:P16"/>
    <mergeCell ref="Q16:AE16"/>
    <mergeCell ref="G17:K18"/>
    <mergeCell ref="L17:P18"/>
    <mergeCell ref="Q17:U18"/>
    <mergeCell ref="V17:Z18"/>
    <mergeCell ref="B10:C10"/>
    <mergeCell ref="D10:E10"/>
    <mergeCell ref="G10:I10"/>
    <mergeCell ref="J10:L10"/>
    <mergeCell ref="M10:O10"/>
    <mergeCell ref="G20:K20"/>
    <mergeCell ref="L20:P20"/>
    <mergeCell ref="Q20:U20"/>
    <mergeCell ref="V20:Z20"/>
    <mergeCell ref="AA20:AE20"/>
    <mergeCell ref="B20:C20"/>
    <mergeCell ref="D20:E20"/>
    <mergeCell ref="B19:C19"/>
    <mergeCell ref="D19:E19"/>
    <mergeCell ref="AA19:AE19"/>
    <mergeCell ref="G19:K19"/>
    <mergeCell ref="L19:P19"/>
    <mergeCell ref="Q19:U19"/>
    <mergeCell ref="V19:Z19"/>
    <mergeCell ref="G23:K23"/>
    <mergeCell ref="L23:P23"/>
    <mergeCell ref="Q23:U23"/>
    <mergeCell ref="V23:Z23"/>
    <mergeCell ref="AA23:AE23"/>
    <mergeCell ref="AA21:AE21"/>
    <mergeCell ref="B23:C23"/>
    <mergeCell ref="D23:E23"/>
    <mergeCell ref="G22:K22"/>
    <mergeCell ref="L22:P22"/>
    <mergeCell ref="Q22:U22"/>
    <mergeCell ref="V22:Z22"/>
    <mergeCell ref="AA22:AE22"/>
    <mergeCell ref="B22:C22"/>
    <mergeCell ref="D22:E22"/>
    <mergeCell ref="G21:K21"/>
    <mergeCell ref="L21:P21"/>
    <mergeCell ref="Q21:U21"/>
    <mergeCell ref="V21:Z21"/>
    <mergeCell ref="B21:C21"/>
    <mergeCell ref="D21:E21"/>
    <mergeCell ref="AB30:AE30"/>
    <mergeCell ref="B32:C32"/>
    <mergeCell ref="D32:E32"/>
    <mergeCell ref="G31:K31"/>
    <mergeCell ref="L31:O31"/>
    <mergeCell ref="P31:S31"/>
    <mergeCell ref="T31:W31"/>
    <mergeCell ref="X31:AA31"/>
    <mergeCell ref="AB31:AE31"/>
    <mergeCell ref="B31:C31"/>
    <mergeCell ref="D31:E31"/>
    <mergeCell ref="G30:K30"/>
    <mergeCell ref="L30:O30"/>
    <mergeCell ref="P30:S30"/>
    <mergeCell ref="T30:W30"/>
    <mergeCell ref="X32:AA32"/>
    <mergeCell ref="AB32:AE32"/>
    <mergeCell ref="G32:K32"/>
    <mergeCell ref="L32:O32"/>
    <mergeCell ref="P32:S32"/>
    <mergeCell ref="T32:W32"/>
    <mergeCell ref="G33:K33"/>
    <mergeCell ref="L33:O33"/>
    <mergeCell ref="P33:S33"/>
    <mergeCell ref="T33:W33"/>
    <mergeCell ref="X33:AA33"/>
    <mergeCell ref="AB33:AE33"/>
    <mergeCell ref="B33:C33"/>
    <mergeCell ref="D33:E33"/>
    <mergeCell ref="AB34:AE34"/>
    <mergeCell ref="B36:V36"/>
    <mergeCell ref="W36:AE36"/>
    <mergeCell ref="D35:E35"/>
    <mergeCell ref="G34:K34"/>
    <mergeCell ref="L34:O34"/>
    <mergeCell ref="P34:S34"/>
    <mergeCell ref="T34:W34"/>
    <mergeCell ref="X34:AA34"/>
    <mergeCell ref="B34:C34"/>
    <mergeCell ref="D34:E34"/>
  </mergeCells>
  <phoneticPr fontId="1"/>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27183-C7F0-4410-B46C-49265A611DC1}">
  <sheetPr>
    <pageSetUpPr fitToPage="1"/>
  </sheetPr>
  <dimension ref="A1:V171"/>
  <sheetViews>
    <sheetView zoomScale="85" zoomScaleNormal="85" workbookViewId="0">
      <pane xSplit="3" ySplit="1" topLeftCell="D2" activePane="bottomRight" state="frozen"/>
      <selection activeCell="AZ25" sqref="AZ25:BE25"/>
      <selection pane="topRight" activeCell="AZ25" sqref="AZ25:BE25"/>
      <selection pane="bottomLeft" activeCell="AZ25" sqref="AZ25:BE25"/>
      <selection pane="bottomRight"/>
    </sheetView>
  </sheetViews>
  <sheetFormatPr defaultRowHeight="14.25"/>
  <cols>
    <col min="3" max="3" width="14.375" bestFit="1" customWidth="1"/>
  </cols>
  <sheetData>
    <row r="1" spans="1:22" s="134" customFormat="1" ht="12">
      <c r="D1" s="135" t="s">
        <v>689</v>
      </c>
      <c r="E1" s="136" t="s">
        <v>690</v>
      </c>
      <c r="F1" s="137" t="s">
        <v>691</v>
      </c>
      <c r="G1" s="135" t="s">
        <v>692</v>
      </c>
      <c r="H1" s="136" t="s">
        <v>693</v>
      </c>
      <c r="I1" s="137" t="s">
        <v>694</v>
      </c>
      <c r="J1" s="137" t="s">
        <v>695</v>
      </c>
      <c r="L1" s="135" t="s">
        <v>3</v>
      </c>
      <c r="M1" s="136" t="s">
        <v>4</v>
      </c>
      <c r="N1" s="139" t="s">
        <v>696</v>
      </c>
      <c r="O1" s="137" t="s">
        <v>431</v>
      </c>
    </row>
    <row r="2" spans="1:22">
      <c r="A2">
        <v>11</v>
      </c>
      <c r="B2">
        <v>20</v>
      </c>
      <c r="C2" t="s">
        <v>551</v>
      </c>
      <c r="D2" s="132">
        <v>227</v>
      </c>
      <c r="E2" s="133">
        <v>239</v>
      </c>
      <c r="F2" s="138">
        <v>233</v>
      </c>
      <c r="G2" s="132">
        <v>10</v>
      </c>
      <c r="H2" s="133">
        <v>8</v>
      </c>
      <c r="I2" s="138">
        <v>14</v>
      </c>
      <c r="J2" s="138">
        <v>2</v>
      </c>
      <c r="L2" s="132">
        <f>D2+G2</f>
        <v>237</v>
      </c>
      <c r="M2" s="133">
        <f>E2+H2</f>
        <v>247</v>
      </c>
      <c r="N2" s="140">
        <f>L2+M2</f>
        <v>484</v>
      </c>
      <c r="O2" s="138">
        <f>F2+I2+J2</f>
        <v>249</v>
      </c>
      <c r="Q2" s="220" t="s">
        <v>756</v>
      </c>
      <c r="R2" s="221"/>
      <c r="S2" s="221"/>
      <c r="T2" s="221"/>
      <c r="U2" s="221"/>
      <c r="V2" s="221"/>
    </row>
    <row r="3" spans="1:22">
      <c r="A3">
        <v>11</v>
      </c>
      <c r="B3">
        <v>30</v>
      </c>
      <c r="C3" t="s">
        <v>552</v>
      </c>
      <c r="D3" s="132">
        <v>185</v>
      </c>
      <c r="E3" s="133">
        <v>184</v>
      </c>
      <c r="F3" s="138">
        <v>175</v>
      </c>
      <c r="G3" s="132">
        <v>0</v>
      </c>
      <c r="H3" s="133">
        <v>0</v>
      </c>
      <c r="I3" s="138">
        <v>0</v>
      </c>
      <c r="J3" s="138">
        <v>0</v>
      </c>
      <c r="L3" s="132">
        <f t="shared" ref="L3:L66" si="0">D3+G3</f>
        <v>185</v>
      </c>
      <c r="M3" s="133">
        <f t="shared" ref="M3:M66" si="1">E3+H3</f>
        <v>184</v>
      </c>
      <c r="N3" s="140">
        <f t="shared" ref="N3:N66" si="2">L3+M3</f>
        <v>369</v>
      </c>
      <c r="O3" s="138">
        <f t="shared" ref="O3:O66" si="3">F3+I3+J3</f>
        <v>175</v>
      </c>
      <c r="Q3" s="221" t="s">
        <v>757</v>
      </c>
      <c r="R3" s="221"/>
      <c r="S3" s="221"/>
      <c r="T3" s="221"/>
      <c r="U3" s="221"/>
      <c r="V3" s="221"/>
    </row>
    <row r="4" spans="1:22">
      <c r="A4">
        <v>11</v>
      </c>
      <c r="B4">
        <v>40</v>
      </c>
      <c r="C4" t="s">
        <v>553</v>
      </c>
      <c r="D4" s="132">
        <v>125</v>
      </c>
      <c r="E4" s="133">
        <v>124</v>
      </c>
      <c r="F4" s="138">
        <v>133</v>
      </c>
      <c r="G4" s="132">
        <v>0</v>
      </c>
      <c r="H4" s="133">
        <v>0</v>
      </c>
      <c r="I4" s="138">
        <v>0</v>
      </c>
      <c r="J4" s="138">
        <v>0</v>
      </c>
      <c r="L4" s="132">
        <f t="shared" si="0"/>
        <v>125</v>
      </c>
      <c r="M4" s="133">
        <f t="shared" si="1"/>
        <v>124</v>
      </c>
      <c r="N4" s="140">
        <f t="shared" si="2"/>
        <v>249</v>
      </c>
      <c r="O4" s="138">
        <f t="shared" si="3"/>
        <v>133</v>
      </c>
      <c r="Q4" s="221"/>
      <c r="R4" s="221"/>
      <c r="S4" s="221"/>
      <c r="T4" s="221"/>
      <c r="U4" s="221"/>
      <c r="V4" s="221"/>
    </row>
    <row r="5" spans="1:22">
      <c r="A5">
        <v>11</v>
      </c>
      <c r="B5">
        <v>50</v>
      </c>
      <c r="C5" t="s">
        <v>554</v>
      </c>
      <c r="D5" s="132">
        <v>216</v>
      </c>
      <c r="E5" s="133">
        <v>229</v>
      </c>
      <c r="F5" s="138">
        <v>228</v>
      </c>
      <c r="G5" s="132">
        <v>1</v>
      </c>
      <c r="H5" s="133">
        <v>2</v>
      </c>
      <c r="I5" s="138">
        <v>0</v>
      </c>
      <c r="J5" s="138">
        <v>2</v>
      </c>
      <c r="L5" s="132">
        <f t="shared" si="0"/>
        <v>217</v>
      </c>
      <c r="M5" s="133">
        <f t="shared" si="1"/>
        <v>231</v>
      </c>
      <c r="N5" s="140">
        <f t="shared" si="2"/>
        <v>448</v>
      </c>
      <c r="O5" s="138">
        <f t="shared" si="3"/>
        <v>230</v>
      </c>
    </row>
    <row r="6" spans="1:22">
      <c r="A6">
        <v>11</v>
      </c>
      <c r="B6">
        <v>53</v>
      </c>
      <c r="C6" t="s">
        <v>555</v>
      </c>
      <c r="D6" s="132">
        <v>0</v>
      </c>
      <c r="E6" s="133">
        <v>0</v>
      </c>
      <c r="F6" s="138">
        <v>0</v>
      </c>
      <c r="G6" s="132">
        <v>0</v>
      </c>
      <c r="H6" s="133">
        <v>0</v>
      </c>
      <c r="I6" s="138">
        <v>0</v>
      </c>
      <c r="J6" s="138">
        <v>0</v>
      </c>
      <c r="L6" s="132">
        <f t="shared" si="0"/>
        <v>0</v>
      </c>
      <c r="M6" s="133">
        <f t="shared" si="1"/>
        <v>0</v>
      </c>
      <c r="N6" s="140">
        <f t="shared" si="2"/>
        <v>0</v>
      </c>
      <c r="O6" s="138">
        <f t="shared" si="3"/>
        <v>0</v>
      </c>
    </row>
    <row r="7" spans="1:22">
      <c r="A7">
        <v>11</v>
      </c>
      <c r="B7">
        <v>60</v>
      </c>
      <c r="C7" t="s">
        <v>556</v>
      </c>
      <c r="D7" s="132">
        <v>55</v>
      </c>
      <c r="E7" s="133">
        <v>74</v>
      </c>
      <c r="F7" s="138">
        <v>69</v>
      </c>
      <c r="G7" s="132">
        <v>3</v>
      </c>
      <c r="H7" s="133">
        <v>0</v>
      </c>
      <c r="I7" s="138">
        <v>3</v>
      </c>
      <c r="J7" s="138">
        <v>0</v>
      </c>
      <c r="L7" s="132">
        <f t="shared" si="0"/>
        <v>58</v>
      </c>
      <c r="M7" s="133">
        <f t="shared" si="1"/>
        <v>74</v>
      </c>
      <c r="N7" s="140">
        <f t="shared" si="2"/>
        <v>132</v>
      </c>
      <c r="O7" s="138">
        <f t="shared" si="3"/>
        <v>72</v>
      </c>
    </row>
    <row r="8" spans="1:22">
      <c r="A8">
        <v>11</v>
      </c>
      <c r="B8">
        <v>70</v>
      </c>
      <c r="C8" t="s">
        <v>557</v>
      </c>
      <c r="D8" s="132">
        <v>181</v>
      </c>
      <c r="E8" s="133">
        <v>184</v>
      </c>
      <c r="F8" s="138">
        <v>176</v>
      </c>
      <c r="G8" s="132">
        <v>1</v>
      </c>
      <c r="H8" s="133">
        <v>1</v>
      </c>
      <c r="I8" s="138">
        <v>1</v>
      </c>
      <c r="J8" s="138">
        <v>0</v>
      </c>
      <c r="L8" s="132">
        <f t="shared" si="0"/>
        <v>182</v>
      </c>
      <c r="M8" s="133">
        <f t="shared" si="1"/>
        <v>185</v>
      </c>
      <c r="N8" s="140">
        <f t="shared" si="2"/>
        <v>367</v>
      </c>
      <c r="O8" s="138">
        <f t="shared" si="3"/>
        <v>177</v>
      </c>
    </row>
    <row r="9" spans="1:22">
      <c r="A9">
        <v>11</v>
      </c>
      <c r="B9">
        <v>80</v>
      </c>
      <c r="C9" t="s">
        <v>558</v>
      </c>
      <c r="D9" s="132">
        <v>231</v>
      </c>
      <c r="E9" s="133">
        <v>263</v>
      </c>
      <c r="F9" s="138">
        <v>258</v>
      </c>
      <c r="G9" s="132">
        <v>57</v>
      </c>
      <c r="H9" s="133">
        <v>21</v>
      </c>
      <c r="I9" s="138">
        <v>62</v>
      </c>
      <c r="J9" s="138">
        <v>5</v>
      </c>
      <c r="L9" s="132">
        <f t="shared" si="0"/>
        <v>288</v>
      </c>
      <c r="M9" s="133">
        <f t="shared" si="1"/>
        <v>284</v>
      </c>
      <c r="N9" s="140">
        <f t="shared" si="2"/>
        <v>572</v>
      </c>
      <c r="O9" s="138">
        <f t="shared" si="3"/>
        <v>325</v>
      </c>
    </row>
    <row r="10" spans="1:22">
      <c r="A10">
        <v>11</v>
      </c>
      <c r="B10">
        <v>90</v>
      </c>
      <c r="C10" t="s">
        <v>559</v>
      </c>
      <c r="D10" s="132">
        <v>47</v>
      </c>
      <c r="E10" s="133">
        <v>41</v>
      </c>
      <c r="F10" s="138">
        <v>38</v>
      </c>
      <c r="G10" s="132">
        <v>1</v>
      </c>
      <c r="H10" s="133">
        <v>1</v>
      </c>
      <c r="I10" s="138">
        <v>1</v>
      </c>
      <c r="J10" s="138">
        <v>1</v>
      </c>
      <c r="L10" s="132">
        <f t="shared" si="0"/>
        <v>48</v>
      </c>
      <c r="M10" s="133">
        <f t="shared" si="1"/>
        <v>42</v>
      </c>
      <c r="N10" s="140">
        <f t="shared" si="2"/>
        <v>90</v>
      </c>
      <c r="O10" s="138">
        <f t="shared" si="3"/>
        <v>40</v>
      </c>
    </row>
    <row r="11" spans="1:22">
      <c r="A11">
        <v>11</v>
      </c>
      <c r="B11">
        <v>100</v>
      </c>
      <c r="C11" t="s">
        <v>560</v>
      </c>
      <c r="D11" s="132">
        <v>118</v>
      </c>
      <c r="E11" s="133">
        <v>121</v>
      </c>
      <c r="F11" s="138">
        <v>106</v>
      </c>
      <c r="G11" s="132">
        <v>2</v>
      </c>
      <c r="H11" s="133">
        <v>8</v>
      </c>
      <c r="I11" s="138">
        <v>7</v>
      </c>
      <c r="J11" s="138">
        <v>3</v>
      </c>
      <c r="L11" s="132">
        <f t="shared" si="0"/>
        <v>120</v>
      </c>
      <c r="M11" s="133">
        <f t="shared" si="1"/>
        <v>129</v>
      </c>
      <c r="N11" s="140">
        <f t="shared" si="2"/>
        <v>249</v>
      </c>
      <c r="O11" s="138">
        <f t="shared" si="3"/>
        <v>116</v>
      </c>
    </row>
    <row r="12" spans="1:22">
      <c r="A12">
        <v>11</v>
      </c>
      <c r="B12">
        <v>110</v>
      </c>
      <c r="C12" t="s">
        <v>561</v>
      </c>
      <c r="D12" s="132">
        <v>0</v>
      </c>
      <c r="E12" s="133">
        <v>0</v>
      </c>
      <c r="F12" s="138">
        <v>0</v>
      </c>
      <c r="G12" s="132">
        <v>21</v>
      </c>
      <c r="H12" s="133">
        <v>43</v>
      </c>
      <c r="I12" s="138">
        <v>64</v>
      </c>
      <c r="J12" s="138">
        <v>0</v>
      </c>
      <c r="L12" s="132">
        <f t="shared" si="0"/>
        <v>21</v>
      </c>
      <c r="M12" s="133">
        <f t="shared" si="1"/>
        <v>43</v>
      </c>
      <c r="N12" s="140">
        <f t="shared" si="2"/>
        <v>64</v>
      </c>
      <c r="O12" s="138">
        <f t="shared" si="3"/>
        <v>64</v>
      </c>
    </row>
    <row r="13" spans="1:22">
      <c r="A13">
        <v>11</v>
      </c>
      <c r="B13">
        <v>120</v>
      </c>
      <c r="C13" t="s">
        <v>562</v>
      </c>
      <c r="D13" s="132">
        <v>117</v>
      </c>
      <c r="E13" s="133">
        <v>108</v>
      </c>
      <c r="F13" s="138">
        <v>90</v>
      </c>
      <c r="G13" s="132">
        <v>12</v>
      </c>
      <c r="H13" s="133">
        <v>0</v>
      </c>
      <c r="I13" s="138">
        <v>12</v>
      </c>
      <c r="J13" s="138">
        <v>0</v>
      </c>
      <c r="L13" s="132">
        <f t="shared" si="0"/>
        <v>129</v>
      </c>
      <c r="M13" s="133">
        <f t="shared" si="1"/>
        <v>108</v>
      </c>
      <c r="N13" s="140">
        <f t="shared" si="2"/>
        <v>237</v>
      </c>
      <c r="O13" s="138">
        <f t="shared" si="3"/>
        <v>102</v>
      </c>
    </row>
    <row r="14" spans="1:22">
      <c r="A14">
        <v>11</v>
      </c>
      <c r="B14">
        <v>130</v>
      </c>
      <c r="C14" t="s">
        <v>563</v>
      </c>
      <c r="D14" s="132">
        <v>175</v>
      </c>
      <c r="E14" s="133">
        <v>178</v>
      </c>
      <c r="F14" s="138">
        <v>150</v>
      </c>
      <c r="G14" s="132">
        <v>12</v>
      </c>
      <c r="H14" s="133">
        <v>8</v>
      </c>
      <c r="I14" s="138">
        <v>17</v>
      </c>
      <c r="J14" s="138">
        <v>3</v>
      </c>
      <c r="L14" s="132">
        <f t="shared" si="0"/>
        <v>187</v>
      </c>
      <c r="M14" s="133">
        <f t="shared" si="1"/>
        <v>186</v>
      </c>
      <c r="N14" s="140">
        <f t="shared" si="2"/>
        <v>373</v>
      </c>
      <c r="O14" s="138">
        <f t="shared" si="3"/>
        <v>170</v>
      </c>
    </row>
    <row r="15" spans="1:22">
      <c r="A15">
        <v>11</v>
      </c>
      <c r="B15">
        <v>140</v>
      </c>
      <c r="C15" t="s">
        <v>564</v>
      </c>
      <c r="D15" s="132">
        <v>99</v>
      </c>
      <c r="E15" s="133">
        <v>105</v>
      </c>
      <c r="F15" s="138">
        <v>105</v>
      </c>
      <c r="G15" s="132">
        <v>2</v>
      </c>
      <c r="H15" s="133">
        <v>3</v>
      </c>
      <c r="I15" s="138">
        <v>1</v>
      </c>
      <c r="J15" s="138">
        <v>3</v>
      </c>
      <c r="L15" s="132">
        <f t="shared" si="0"/>
        <v>101</v>
      </c>
      <c r="M15" s="133">
        <f t="shared" si="1"/>
        <v>108</v>
      </c>
      <c r="N15" s="140">
        <f t="shared" si="2"/>
        <v>209</v>
      </c>
      <c r="O15" s="138">
        <f t="shared" si="3"/>
        <v>109</v>
      </c>
    </row>
    <row r="16" spans="1:22">
      <c r="A16">
        <v>11</v>
      </c>
      <c r="B16">
        <v>150</v>
      </c>
      <c r="C16" t="s">
        <v>565</v>
      </c>
      <c r="D16" s="132">
        <v>41</v>
      </c>
      <c r="E16" s="133">
        <v>49</v>
      </c>
      <c r="F16" s="138">
        <v>39</v>
      </c>
      <c r="G16" s="132">
        <v>4</v>
      </c>
      <c r="H16" s="133">
        <v>12</v>
      </c>
      <c r="I16" s="138">
        <v>15</v>
      </c>
      <c r="J16" s="138">
        <v>1</v>
      </c>
      <c r="L16" s="132">
        <f t="shared" si="0"/>
        <v>45</v>
      </c>
      <c r="M16" s="133">
        <f t="shared" si="1"/>
        <v>61</v>
      </c>
      <c r="N16" s="140">
        <f t="shared" si="2"/>
        <v>106</v>
      </c>
      <c r="O16" s="138">
        <f t="shared" si="3"/>
        <v>55</v>
      </c>
    </row>
    <row r="17" spans="1:15">
      <c r="A17">
        <v>11</v>
      </c>
      <c r="B17">
        <v>160</v>
      </c>
      <c r="C17" t="s">
        <v>566</v>
      </c>
      <c r="D17" s="132">
        <v>332</v>
      </c>
      <c r="E17" s="133">
        <v>374</v>
      </c>
      <c r="F17" s="138">
        <v>289</v>
      </c>
      <c r="G17" s="132">
        <v>5</v>
      </c>
      <c r="H17" s="133">
        <v>10</v>
      </c>
      <c r="I17" s="138">
        <v>11</v>
      </c>
      <c r="J17" s="138">
        <v>4</v>
      </c>
      <c r="L17" s="132">
        <f t="shared" si="0"/>
        <v>337</v>
      </c>
      <c r="M17" s="133">
        <f t="shared" si="1"/>
        <v>384</v>
      </c>
      <c r="N17" s="140">
        <f t="shared" si="2"/>
        <v>721</v>
      </c>
      <c r="O17" s="138">
        <f t="shared" si="3"/>
        <v>304</v>
      </c>
    </row>
    <row r="18" spans="1:15">
      <c r="A18">
        <v>11</v>
      </c>
      <c r="B18">
        <v>170</v>
      </c>
      <c r="C18" t="s">
        <v>567</v>
      </c>
      <c r="D18" s="132">
        <v>529</v>
      </c>
      <c r="E18" s="133">
        <v>611</v>
      </c>
      <c r="F18" s="138">
        <v>527</v>
      </c>
      <c r="G18" s="132">
        <v>8</v>
      </c>
      <c r="H18" s="133">
        <v>18</v>
      </c>
      <c r="I18" s="138">
        <v>7</v>
      </c>
      <c r="J18" s="138">
        <v>14</v>
      </c>
      <c r="L18" s="132">
        <f t="shared" si="0"/>
        <v>537</v>
      </c>
      <c r="M18" s="133">
        <f t="shared" si="1"/>
        <v>629</v>
      </c>
      <c r="N18" s="140">
        <f t="shared" si="2"/>
        <v>1166</v>
      </c>
      <c r="O18" s="138">
        <f t="shared" si="3"/>
        <v>548</v>
      </c>
    </row>
    <row r="19" spans="1:15">
      <c r="A19">
        <v>11</v>
      </c>
      <c r="B19">
        <v>180</v>
      </c>
      <c r="C19" t="s">
        <v>568</v>
      </c>
      <c r="D19" s="132">
        <v>108</v>
      </c>
      <c r="E19" s="133">
        <v>118</v>
      </c>
      <c r="F19" s="138">
        <v>114</v>
      </c>
      <c r="G19" s="132">
        <v>0</v>
      </c>
      <c r="H19" s="133">
        <v>3</v>
      </c>
      <c r="I19" s="138">
        <v>0</v>
      </c>
      <c r="J19" s="138">
        <v>3</v>
      </c>
      <c r="L19" s="132">
        <f t="shared" si="0"/>
        <v>108</v>
      </c>
      <c r="M19" s="133">
        <f t="shared" si="1"/>
        <v>121</v>
      </c>
      <c r="N19" s="140">
        <f t="shared" si="2"/>
        <v>229</v>
      </c>
      <c r="O19" s="138">
        <f t="shared" si="3"/>
        <v>117</v>
      </c>
    </row>
    <row r="20" spans="1:15">
      <c r="A20">
        <v>11</v>
      </c>
      <c r="B20">
        <v>200</v>
      </c>
      <c r="C20" t="s">
        <v>569</v>
      </c>
      <c r="D20" s="132">
        <v>88</v>
      </c>
      <c r="E20" s="133">
        <v>99</v>
      </c>
      <c r="F20" s="138">
        <v>101</v>
      </c>
      <c r="G20" s="132">
        <v>9</v>
      </c>
      <c r="H20" s="133">
        <v>10</v>
      </c>
      <c r="I20" s="138">
        <v>10</v>
      </c>
      <c r="J20" s="138">
        <v>2</v>
      </c>
      <c r="L20" s="132">
        <f t="shared" si="0"/>
        <v>97</v>
      </c>
      <c r="M20" s="133">
        <f t="shared" si="1"/>
        <v>109</v>
      </c>
      <c r="N20" s="140">
        <f t="shared" si="2"/>
        <v>206</v>
      </c>
      <c r="O20" s="138">
        <f t="shared" si="3"/>
        <v>113</v>
      </c>
    </row>
    <row r="21" spans="1:15">
      <c r="A21">
        <v>11</v>
      </c>
      <c r="B21">
        <v>210</v>
      </c>
      <c r="C21" t="s">
        <v>570</v>
      </c>
      <c r="D21" s="132">
        <v>358</v>
      </c>
      <c r="E21" s="133">
        <v>330</v>
      </c>
      <c r="F21" s="138">
        <v>321</v>
      </c>
      <c r="G21" s="132">
        <v>145</v>
      </c>
      <c r="H21" s="133">
        <v>103</v>
      </c>
      <c r="I21" s="138">
        <v>209</v>
      </c>
      <c r="J21" s="138">
        <v>4</v>
      </c>
      <c r="L21" s="132">
        <f t="shared" si="0"/>
        <v>503</v>
      </c>
      <c r="M21" s="133">
        <f t="shared" si="1"/>
        <v>433</v>
      </c>
      <c r="N21" s="140">
        <f t="shared" si="2"/>
        <v>936</v>
      </c>
      <c r="O21" s="138">
        <f t="shared" si="3"/>
        <v>534</v>
      </c>
    </row>
    <row r="22" spans="1:15">
      <c r="A22">
        <v>11</v>
      </c>
      <c r="B22">
        <v>220</v>
      </c>
      <c r="C22" t="s">
        <v>571</v>
      </c>
      <c r="D22" s="132">
        <v>208</v>
      </c>
      <c r="E22" s="133">
        <v>232</v>
      </c>
      <c r="F22" s="138">
        <v>240</v>
      </c>
      <c r="G22" s="132">
        <v>10</v>
      </c>
      <c r="H22" s="133">
        <v>21</v>
      </c>
      <c r="I22" s="138">
        <v>22</v>
      </c>
      <c r="J22" s="138">
        <v>5</v>
      </c>
      <c r="L22" s="132">
        <f t="shared" si="0"/>
        <v>218</v>
      </c>
      <c r="M22" s="133">
        <f t="shared" si="1"/>
        <v>253</v>
      </c>
      <c r="N22" s="140">
        <f t="shared" si="2"/>
        <v>471</v>
      </c>
      <c r="O22" s="138">
        <f t="shared" si="3"/>
        <v>267</v>
      </c>
    </row>
    <row r="23" spans="1:15">
      <c r="A23">
        <v>11</v>
      </c>
      <c r="B23">
        <v>240</v>
      </c>
      <c r="C23" t="s">
        <v>572</v>
      </c>
      <c r="D23" s="132">
        <v>327</v>
      </c>
      <c r="E23" s="133">
        <v>356</v>
      </c>
      <c r="F23" s="138">
        <v>315</v>
      </c>
      <c r="G23" s="132">
        <v>48</v>
      </c>
      <c r="H23" s="133">
        <v>52</v>
      </c>
      <c r="I23" s="138">
        <v>58</v>
      </c>
      <c r="J23" s="138">
        <v>6</v>
      </c>
      <c r="L23" s="132">
        <f t="shared" si="0"/>
        <v>375</v>
      </c>
      <c r="M23" s="133">
        <f t="shared" si="1"/>
        <v>408</v>
      </c>
      <c r="N23" s="140">
        <f t="shared" si="2"/>
        <v>783</v>
      </c>
      <c r="O23" s="138">
        <f t="shared" si="3"/>
        <v>379</v>
      </c>
    </row>
    <row r="24" spans="1:15">
      <c r="A24">
        <v>11</v>
      </c>
      <c r="B24">
        <v>250</v>
      </c>
      <c r="C24" t="s">
        <v>573</v>
      </c>
      <c r="D24" s="132">
        <v>148</v>
      </c>
      <c r="E24" s="133">
        <v>159</v>
      </c>
      <c r="F24" s="138">
        <v>156</v>
      </c>
      <c r="G24" s="132">
        <v>19</v>
      </c>
      <c r="H24" s="133">
        <v>18</v>
      </c>
      <c r="I24" s="138">
        <v>31</v>
      </c>
      <c r="J24" s="138">
        <v>2</v>
      </c>
      <c r="L24" s="132">
        <f t="shared" si="0"/>
        <v>167</v>
      </c>
      <c r="M24" s="133">
        <f t="shared" si="1"/>
        <v>177</v>
      </c>
      <c r="N24" s="140">
        <f t="shared" si="2"/>
        <v>344</v>
      </c>
      <c r="O24" s="138">
        <f t="shared" si="3"/>
        <v>189</v>
      </c>
    </row>
    <row r="25" spans="1:15">
      <c r="A25">
        <v>11</v>
      </c>
      <c r="B25">
        <v>260</v>
      </c>
      <c r="C25" t="s">
        <v>574</v>
      </c>
      <c r="D25" s="132">
        <v>743</v>
      </c>
      <c r="E25" s="133">
        <v>787</v>
      </c>
      <c r="F25" s="138">
        <v>702</v>
      </c>
      <c r="G25" s="132">
        <v>85</v>
      </c>
      <c r="H25" s="133">
        <v>110</v>
      </c>
      <c r="I25" s="138">
        <v>139</v>
      </c>
      <c r="J25" s="138">
        <v>24</v>
      </c>
      <c r="L25" s="132">
        <f t="shared" si="0"/>
        <v>828</v>
      </c>
      <c r="M25" s="133">
        <f t="shared" si="1"/>
        <v>897</v>
      </c>
      <c r="N25" s="140">
        <f t="shared" si="2"/>
        <v>1725</v>
      </c>
      <c r="O25" s="138">
        <f t="shared" si="3"/>
        <v>865</v>
      </c>
    </row>
    <row r="26" spans="1:15">
      <c r="A26">
        <v>11</v>
      </c>
      <c r="B26">
        <v>270</v>
      </c>
      <c r="C26" t="s">
        <v>575</v>
      </c>
      <c r="D26" s="132">
        <v>521</v>
      </c>
      <c r="E26" s="133">
        <v>545</v>
      </c>
      <c r="F26" s="138">
        <v>470</v>
      </c>
      <c r="G26" s="132">
        <v>54</v>
      </c>
      <c r="H26" s="133">
        <v>58</v>
      </c>
      <c r="I26" s="138">
        <v>80</v>
      </c>
      <c r="J26" s="138">
        <v>8</v>
      </c>
      <c r="L26" s="132">
        <f t="shared" si="0"/>
        <v>575</v>
      </c>
      <c r="M26" s="133">
        <f t="shared" si="1"/>
        <v>603</v>
      </c>
      <c r="N26" s="140">
        <f t="shared" si="2"/>
        <v>1178</v>
      </c>
      <c r="O26" s="138">
        <f t="shared" si="3"/>
        <v>558</v>
      </c>
    </row>
    <row r="27" spans="1:15">
      <c r="A27">
        <v>11</v>
      </c>
      <c r="B27">
        <v>280</v>
      </c>
      <c r="C27" t="s">
        <v>576</v>
      </c>
      <c r="D27" s="132">
        <v>527</v>
      </c>
      <c r="E27" s="133">
        <v>557</v>
      </c>
      <c r="F27" s="138">
        <v>550</v>
      </c>
      <c r="G27" s="132">
        <v>23</v>
      </c>
      <c r="H27" s="133">
        <v>26</v>
      </c>
      <c r="I27" s="138">
        <v>22</v>
      </c>
      <c r="J27" s="138">
        <v>8</v>
      </c>
      <c r="L27" s="132">
        <f t="shared" si="0"/>
        <v>550</v>
      </c>
      <c r="M27" s="133">
        <f t="shared" si="1"/>
        <v>583</v>
      </c>
      <c r="N27" s="140">
        <f t="shared" si="2"/>
        <v>1133</v>
      </c>
      <c r="O27" s="138">
        <f t="shared" si="3"/>
        <v>580</v>
      </c>
    </row>
    <row r="28" spans="1:15">
      <c r="A28">
        <v>11</v>
      </c>
      <c r="B28">
        <v>290</v>
      </c>
      <c r="C28" t="s">
        <v>577</v>
      </c>
      <c r="D28" s="132">
        <v>284</v>
      </c>
      <c r="E28" s="133">
        <v>279</v>
      </c>
      <c r="F28" s="138">
        <v>275</v>
      </c>
      <c r="G28" s="132">
        <v>5</v>
      </c>
      <c r="H28" s="133">
        <v>5</v>
      </c>
      <c r="I28" s="138">
        <v>6</v>
      </c>
      <c r="J28" s="138">
        <v>1</v>
      </c>
      <c r="L28" s="132">
        <f t="shared" si="0"/>
        <v>289</v>
      </c>
      <c r="M28" s="133">
        <f t="shared" si="1"/>
        <v>284</v>
      </c>
      <c r="N28" s="140">
        <f t="shared" si="2"/>
        <v>573</v>
      </c>
      <c r="O28" s="138">
        <f t="shared" si="3"/>
        <v>282</v>
      </c>
    </row>
    <row r="29" spans="1:15">
      <c r="A29">
        <v>11</v>
      </c>
      <c r="B29">
        <v>300</v>
      </c>
      <c r="C29" t="s">
        <v>578</v>
      </c>
      <c r="D29" s="132">
        <v>688</v>
      </c>
      <c r="E29" s="133">
        <v>767</v>
      </c>
      <c r="F29" s="138">
        <v>731</v>
      </c>
      <c r="G29" s="132">
        <v>32</v>
      </c>
      <c r="H29" s="133">
        <v>38</v>
      </c>
      <c r="I29" s="138">
        <v>43</v>
      </c>
      <c r="J29" s="138">
        <v>15</v>
      </c>
      <c r="L29" s="132">
        <f t="shared" si="0"/>
        <v>720</v>
      </c>
      <c r="M29" s="133">
        <f t="shared" si="1"/>
        <v>805</v>
      </c>
      <c r="N29" s="140">
        <f t="shared" si="2"/>
        <v>1525</v>
      </c>
      <c r="O29" s="138">
        <f t="shared" si="3"/>
        <v>789</v>
      </c>
    </row>
    <row r="30" spans="1:15">
      <c r="A30">
        <v>11</v>
      </c>
      <c r="B30">
        <v>310</v>
      </c>
      <c r="C30" t="s">
        <v>579</v>
      </c>
      <c r="D30" s="132">
        <v>0</v>
      </c>
      <c r="E30" s="133">
        <v>0</v>
      </c>
      <c r="F30" s="138">
        <v>0</v>
      </c>
      <c r="G30" s="132">
        <v>0</v>
      </c>
      <c r="H30" s="133">
        <v>0</v>
      </c>
      <c r="I30" s="138">
        <v>0</v>
      </c>
      <c r="J30" s="138">
        <v>0</v>
      </c>
      <c r="L30" s="132">
        <f t="shared" si="0"/>
        <v>0</v>
      </c>
      <c r="M30" s="133">
        <f t="shared" si="1"/>
        <v>0</v>
      </c>
      <c r="N30" s="140">
        <f t="shared" si="2"/>
        <v>0</v>
      </c>
      <c r="O30" s="138">
        <f t="shared" si="3"/>
        <v>0</v>
      </c>
    </row>
    <row r="31" spans="1:15">
      <c r="A31">
        <v>11</v>
      </c>
      <c r="B31">
        <v>320</v>
      </c>
      <c r="C31" t="s">
        <v>580</v>
      </c>
      <c r="D31" s="132">
        <v>280</v>
      </c>
      <c r="E31" s="133">
        <v>286</v>
      </c>
      <c r="F31" s="138">
        <v>295</v>
      </c>
      <c r="G31" s="132">
        <v>22</v>
      </c>
      <c r="H31" s="133">
        <v>25</v>
      </c>
      <c r="I31" s="138">
        <v>26</v>
      </c>
      <c r="J31" s="138">
        <v>8</v>
      </c>
      <c r="L31" s="132">
        <f t="shared" si="0"/>
        <v>302</v>
      </c>
      <c r="M31" s="133">
        <f t="shared" si="1"/>
        <v>311</v>
      </c>
      <c r="N31" s="140">
        <f t="shared" si="2"/>
        <v>613</v>
      </c>
      <c r="O31" s="138">
        <f t="shared" si="3"/>
        <v>329</v>
      </c>
    </row>
    <row r="32" spans="1:15">
      <c r="A32">
        <v>11</v>
      </c>
      <c r="B32">
        <v>340</v>
      </c>
      <c r="C32" t="s">
        <v>581</v>
      </c>
      <c r="D32" s="132">
        <v>43</v>
      </c>
      <c r="E32" s="133">
        <v>50</v>
      </c>
      <c r="F32" s="138">
        <v>49</v>
      </c>
      <c r="G32" s="132">
        <v>0</v>
      </c>
      <c r="H32" s="133">
        <v>0</v>
      </c>
      <c r="I32" s="138">
        <v>0</v>
      </c>
      <c r="J32" s="138">
        <v>0</v>
      </c>
      <c r="L32" s="132">
        <f t="shared" si="0"/>
        <v>43</v>
      </c>
      <c r="M32" s="133">
        <f t="shared" si="1"/>
        <v>50</v>
      </c>
      <c r="N32" s="140">
        <f t="shared" si="2"/>
        <v>93</v>
      </c>
      <c r="O32" s="138">
        <f t="shared" si="3"/>
        <v>49</v>
      </c>
    </row>
    <row r="33" spans="1:16">
      <c r="A33">
        <v>11</v>
      </c>
      <c r="B33">
        <v>350</v>
      </c>
      <c r="C33" t="s">
        <v>582</v>
      </c>
      <c r="D33" s="132">
        <v>55</v>
      </c>
      <c r="E33" s="133">
        <v>76</v>
      </c>
      <c r="F33" s="138">
        <v>66</v>
      </c>
      <c r="G33" s="132">
        <v>5</v>
      </c>
      <c r="H33" s="133">
        <v>1</v>
      </c>
      <c r="I33" s="138">
        <v>5</v>
      </c>
      <c r="J33" s="138">
        <v>1</v>
      </c>
      <c r="L33" s="132">
        <f t="shared" si="0"/>
        <v>60</v>
      </c>
      <c r="M33" s="133">
        <f t="shared" si="1"/>
        <v>77</v>
      </c>
      <c r="N33" s="140">
        <f t="shared" si="2"/>
        <v>137</v>
      </c>
      <c r="O33" s="138">
        <f t="shared" si="3"/>
        <v>72</v>
      </c>
    </row>
    <row r="34" spans="1:16">
      <c r="A34">
        <v>11</v>
      </c>
      <c r="B34">
        <v>370</v>
      </c>
      <c r="C34" t="s">
        <v>583</v>
      </c>
      <c r="D34" s="132">
        <v>24</v>
      </c>
      <c r="E34" s="133">
        <v>22</v>
      </c>
      <c r="F34" s="138">
        <v>23</v>
      </c>
      <c r="G34" s="132">
        <v>4</v>
      </c>
      <c r="H34" s="133">
        <v>6</v>
      </c>
      <c r="I34" s="138">
        <v>9</v>
      </c>
      <c r="J34" s="138">
        <v>1</v>
      </c>
      <c r="L34" s="132">
        <f t="shared" si="0"/>
        <v>28</v>
      </c>
      <c r="M34" s="133">
        <f t="shared" si="1"/>
        <v>28</v>
      </c>
      <c r="N34" s="140">
        <f t="shared" si="2"/>
        <v>56</v>
      </c>
      <c r="O34" s="138">
        <f t="shared" si="3"/>
        <v>33</v>
      </c>
    </row>
    <row r="35" spans="1:16">
      <c r="A35">
        <v>11</v>
      </c>
      <c r="B35">
        <v>380</v>
      </c>
      <c r="C35" t="s">
        <v>584</v>
      </c>
      <c r="D35" s="132">
        <v>11</v>
      </c>
      <c r="E35" s="133">
        <v>14</v>
      </c>
      <c r="F35" s="138">
        <v>11</v>
      </c>
      <c r="G35" s="132">
        <v>3</v>
      </c>
      <c r="H35" s="133">
        <v>6</v>
      </c>
      <c r="I35" s="138">
        <v>9</v>
      </c>
      <c r="J35" s="138">
        <v>0</v>
      </c>
      <c r="L35" s="132">
        <f t="shared" si="0"/>
        <v>14</v>
      </c>
      <c r="M35" s="133">
        <f t="shared" si="1"/>
        <v>20</v>
      </c>
      <c r="N35" s="140">
        <f t="shared" si="2"/>
        <v>34</v>
      </c>
      <c r="O35" s="138">
        <f t="shared" si="3"/>
        <v>20</v>
      </c>
    </row>
    <row r="36" spans="1:16">
      <c r="A36">
        <v>11</v>
      </c>
      <c r="B36">
        <v>390</v>
      </c>
      <c r="C36" t="s">
        <v>585</v>
      </c>
      <c r="D36" s="132">
        <v>51</v>
      </c>
      <c r="E36" s="133">
        <v>48</v>
      </c>
      <c r="F36" s="138">
        <v>54</v>
      </c>
      <c r="G36" s="132">
        <v>9</v>
      </c>
      <c r="H36" s="133">
        <v>6</v>
      </c>
      <c r="I36" s="138">
        <v>13</v>
      </c>
      <c r="J36" s="138">
        <v>1</v>
      </c>
      <c r="L36" s="132">
        <f t="shared" si="0"/>
        <v>60</v>
      </c>
      <c r="M36" s="133">
        <f t="shared" si="1"/>
        <v>54</v>
      </c>
      <c r="N36" s="140">
        <f t="shared" si="2"/>
        <v>114</v>
      </c>
      <c r="O36" s="138">
        <f t="shared" si="3"/>
        <v>68</v>
      </c>
    </row>
    <row r="37" spans="1:16">
      <c r="A37">
        <v>11</v>
      </c>
      <c r="B37">
        <v>400</v>
      </c>
      <c r="C37" t="s">
        <v>586</v>
      </c>
      <c r="D37" s="132">
        <v>98</v>
      </c>
      <c r="E37" s="133">
        <v>96</v>
      </c>
      <c r="F37" s="138">
        <v>100</v>
      </c>
      <c r="G37" s="132">
        <v>9</v>
      </c>
      <c r="H37" s="133">
        <v>6</v>
      </c>
      <c r="I37" s="138">
        <v>13</v>
      </c>
      <c r="J37" s="138">
        <v>2</v>
      </c>
      <c r="L37" s="132">
        <f t="shared" si="0"/>
        <v>107</v>
      </c>
      <c r="M37" s="133">
        <f t="shared" si="1"/>
        <v>102</v>
      </c>
      <c r="N37" s="140">
        <f t="shared" si="2"/>
        <v>209</v>
      </c>
      <c r="O37" s="138">
        <f t="shared" si="3"/>
        <v>115</v>
      </c>
    </row>
    <row r="38" spans="1:16">
      <c r="A38">
        <v>11</v>
      </c>
      <c r="B38">
        <v>410</v>
      </c>
      <c r="C38" t="s">
        <v>587</v>
      </c>
      <c r="D38" s="132">
        <v>102</v>
      </c>
      <c r="E38" s="133">
        <v>125</v>
      </c>
      <c r="F38" s="138">
        <v>118</v>
      </c>
      <c r="G38" s="132">
        <v>11</v>
      </c>
      <c r="H38" s="133">
        <v>3</v>
      </c>
      <c r="I38" s="138">
        <v>13</v>
      </c>
      <c r="J38" s="138">
        <v>1</v>
      </c>
      <c r="L38" s="132">
        <f t="shared" si="0"/>
        <v>113</v>
      </c>
      <c r="M38" s="133">
        <f t="shared" si="1"/>
        <v>128</v>
      </c>
      <c r="N38" s="140">
        <f t="shared" si="2"/>
        <v>241</v>
      </c>
      <c r="O38" s="138">
        <f t="shared" si="3"/>
        <v>132</v>
      </c>
    </row>
    <row r="39" spans="1:16">
      <c r="A39">
        <v>11</v>
      </c>
      <c r="B39">
        <v>420</v>
      </c>
      <c r="C39" t="s">
        <v>588</v>
      </c>
      <c r="D39" s="132">
        <v>102</v>
      </c>
      <c r="E39" s="133">
        <v>111</v>
      </c>
      <c r="F39" s="138">
        <v>109</v>
      </c>
      <c r="G39" s="132">
        <v>4</v>
      </c>
      <c r="H39" s="133">
        <v>9</v>
      </c>
      <c r="I39" s="138">
        <v>12</v>
      </c>
      <c r="J39" s="138">
        <v>1</v>
      </c>
      <c r="L39" s="132">
        <f t="shared" si="0"/>
        <v>106</v>
      </c>
      <c r="M39" s="133">
        <f t="shared" si="1"/>
        <v>120</v>
      </c>
      <c r="N39" s="140">
        <f t="shared" si="2"/>
        <v>226</v>
      </c>
      <c r="O39" s="138">
        <f t="shared" si="3"/>
        <v>122</v>
      </c>
    </row>
    <row r="40" spans="1:16">
      <c r="A40">
        <v>11</v>
      </c>
      <c r="B40">
        <v>430</v>
      </c>
      <c r="C40" t="s">
        <v>589</v>
      </c>
      <c r="D40" s="132">
        <v>80</v>
      </c>
      <c r="E40" s="133">
        <v>87</v>
      </c>
      <c r="F40" s="138">
        <v>83</v>
      </c>
      <c r="G40" s="132">
        <v>10</v>
      </c>
      <c r="H40" s="133">
        <v>2</v>
      </c>
      <c r="I40" s="138">
        <v>9</v>
      </c>
      <c r="J40" s="138">
        <v>2</v>
      </c>
      <c r="L40" s="132">
        <f t="shared" si="0"/>
        <v>90</v>
      </c>
      <c r="M40" s="133">
        <f t="shared" si="1"/>
        <v>89</v>
      </c>
      <c r="N40" s="140">
        <f t="shared" si="2"/>
        <v>179</v>
      </c>
      <c r="O40" s="138">
        <f t="shared" si="3"/>
        <v>94</v>
      </c>
    </row>
    <row r="41" spans="1:16">
      <c r="A41">
        <v>11</v>
      </c>
      <c r="B41">
        <v>440</v>
      </c>
      <c r="C41" t="s">
        <v>590</v>
      </c>
      <c r="D41" s="132">
        <v>80</v>
      </c>
      <c r="E41" s="133">
        <v>92</v>
      </c>
      <c r="F41" s="138">
        <v>86</v>
      </c>
      <c r="G41" s="132">
        <v>3</v>
      </c>
      <c r="H41" s="133">
        <v>1</v>
      </c>
      <c r="I41" s="138">
        <v>3</v>
      </c>
      <c r="J41" s="138">
        <v>1</v>
      </c>
      <c r="L41" s="132">
        <f t="shared" si="0"/>
        <v>83</v>
      </c>
      <c r="M41" s="133">
        <f t="shared" si="1"/>
        <v>93</v>
      </c>
      <c r="N41" s="140">
        <f t="shared" si="2"/>
        <v>176</v>
      </c>
      <c r="O41" s="138">
        <f t="shared" si="3"/>
        <v>90</v>
      </c>
    </row>
    <row r="42" spans="1:16">
      <c r="A42">
        <v>11</v>
      </c>
      <c r="B42">
        <v>450</v>
      </c>
      <c r="C42" t="s">
        <v>591</v>
      </c>
      <c r="D42" s="132">
        <v>97</v>
      </c>
      <c r="E42" s="133">
        <v>106</v>
      </c>
      <c r="F42" s="138">
        <v>100</v>
      </c>
      <c r="G42" s="132">
        <v>9</v>
      </c>
      <c r="H42" s="133">
        <v>8</v>
      </c>
      <c r="I42" s="138">
        <v>12</v>
      </c>
      <c r="J42" s="138">
        <v>4</v>
      </c>
      <c r="L42" s="132">
        <f t="shared" si="0"/>
        <v>106</v>
      </c>
      <c r="M42" s="133">
        <f t="shared" si="1"/>
        <v>114</v>
      </c>
      <c r="N42" s="140">
        <f t="shared" si="2"/>
        <v>220</v>
      </c>
      <c r="O42" s="138">
        <f t="shared" si="3"/>
        <v>116</v>
      </c>
    </row>
    <row r="43" spans="1:16">
      <c r="A43">
        <v>11</v>
      </c>
      <c r="B43">
        <v>460</v>
      </c>
      <c r="C43" t="s">
        <v>592</v>
      </c>
      <c r="D43" s="132">
        <v>57</v>
      </c>
      <c r="E43" s="133">
        <v>65</v>
      </c>
      <c r="F43" s="138">
        <v>68</v>
      </c>
      <c r="G43" s="132">
        <v>0</v>
      </c>
      <c r="H43" s="133">
        <v>6</v>
      </c>
      <c r="I43" s="138">
        <v>3</v>
      </c>
      <c r="J43" s="138">
        <v>2</v>
      </c>
      <c r="L43" s="132">
        <f t="shared" si="0"/>
        <v>57</v>
      </c>
      <c r="M43" s="133">
        <f t="shared" si="1"/>
        <v>71</v>
      </c>
      <c r="N43" s="140">
        <f t="shared" si="2"/>
        <v>128</v>
      </c>
      <c r="O43" s="138">
        <f t="shared" si="3"/>
        <v>73</v>
      </c>
    </row>
    <row r="44" spans="1:16">
      <c r="A44">
        <v>11</v>
      </c>
      <c r="B44">
        <v>470</v>
      </c>
      <c r="C44" t="s">
        <v>593</v>
      </c>
      <c r="D44" s="132">
        <v>39</v>
      </c>
      <c r="E44" s="133">
        <v>53</v>
      </c>
      <c r="F44" s="138">
        <v>48</v>
      </c>
      <c r="G44" s="132">
        <v>4</v>
      </c>
      <c r="H44" s="133">
        <v>4</v>
      </c>
      <c r="I44" s="138">
        <v>6</v>
      </c>
      <c r="J44" s="138">
        <v>1</v>
      </c>
      <c r="L44" s="132">
        <f t="shared" si="0"/>
        <v>43</v>
      </c>
      <c r="M44" s="133">
        <f t="shared" si="1"/>
        <v>57</v>
      </c>
      <c r="N44" s="140">
        <f t="shared" si="2"/>
        <v>100</v>
      </c>
      <c r="O44" s="138">
        <f t="shared" si="3"/>
        <v>55</v>
      </c>
    </row>
    <row r="45" spans="1:16">
      <c r="A45">
        <v>11</v>
      </c>
      <c r="B45">
        <v>480</v>
      </c>
      <c r="C45" t="s">
        <v>594</v>
      </c>
      <c r="D45" s="132">
        <v>42</v>
      </c>
      <c r="E45" s="133">
        <v>44</v>
      </c>
      <c r="F45" s="138">
        <v>42</v>
      </c>
      <c r="G45" s="132">
        <v>3</v>
      </c>
      <c r="H45" s="133">
        <v>2</v>
      </c>
      <c r="I45" s="138">
        <v>1</v>
      </c>
      <c r="J45" s="138">
        <v>0</v>
      </c>
      <c r="L45" s="132">
        <f t="shared" si="0"/>
        <v>45</v>
      </c>
      <c r="M45" s="133">
        <f t="shared" si="1"/>
        <v>46</v>
      </c>
      <c r="N45" s="140">
        <f t="shared" si="2"/>
        <v>91</v>
      </c>
      <c r="O45" s="138">
        <f t="shared" si="3"/>
        <v>43</v>
      </c>
    </row>
    <row r="46" spans="1:16" ht="15" thickBot="1">
      <c r="A46">
        <v>11</v>
      </c>
      <c r="B46">
        <v>490</v>
      </c>
      <c r="C46" s="141" t="s">
        <v>595</v>
      </c>
      <c r="D46" s="142">
        <v>51</v>
      </c>
      <c r="E46" s="143">
        <v>60</v>
      </c>
      <c r="F46" s="144">
        <v>54</v>
      </c>
      <c r="G46" s="142">
        <v>4</v>
      </c>
      <c r="H46" s="143">
        <v>9</v>
      </c>
      <c r="I46" s="144">
        <v>8</v>
      </c>
      <c r="J46" s="144">
        <v>1</v>
      </c>
      <c r="K46" s="141"/>
      <c r="L46" s="142">
        <f t="shared" si="0"/>
        <v>55</v>
      </c>
      <c r="M46" s="143">
        <f t="shared" si="1"/>
        <v>69</v>
      </c>
      <c r="N46" s="145">
        <f t="shared" si="2"/>
        <v>124</v>
      </c>
      <c r="O46" s="144">
        <f t="shared" si="3"/>
        <v>63</v>
      </c>
      <c r="P46" s="141"/>
    </row>
    <row r="47" spans="1:16" ht="15" thickTop="1">
      <c r="A47">
        <v>11</v>
      </c>
      <c r="B47">
        <v>500</v>
      </c>
      <c r="C47" t="s">
        <v>596</v>
      </c>
      <c r="D47" s="132">
        <v>87</v>
      </c>
      <c r="E47" s="133">
        <v>88</v>
      </c>
      <c r="F47" s="138">
        <v>89</v>
      </c>
      <c r="G47" s="132">
        <v>1</v>
      </c>
      <c r="H47" s="133">
        <v>3</v>
      </c>
      <c r="I47" s="138">
        <v>0</v>
      </c>
      <c r="J47" s="138">
        <v>3</v>
      </c>
      <c r="L47" s="132">
        <f t="shared" si="0"/>
        <v>88</v>
      </c>
      <c r="M47" s="133">
        <f t="shared" si="1"/>
        <v>91</v>
      </c>
      <c r="N47" s="140">
        <f t="shared" si="2"/>
        <v>179</v>
      </c>
      <c r="O47" s="138">
        <f t="shared" si="3"/>
        <v>92</v>
      </c>
    </row>
    <row r="48" spans="1:16">
      <c r="A48">
        <v>11</v>
      </c>
      <c r="B48">
        <v>510</v>
      </c>
      <c r="C48" t="s">
        <v>597</v>
      </c>
      <c r="D48" s="132">
        <v>57</v>
      </c>
      <c r="E48" s="133">
        <v>66</v>
      </c>
      <c r="F48" s="138">
        <v>57</v>
      </c>
      <c r="G48" s="132">
        <v>0</v>
      </c>
      <c r="H48" s="133">
        <v>2</v>
      </c>
      <c r="I48" s="138">
        <v>1</v>
      </c>
      <c r="J48" s="138">
        <v>1</v>
      </c>
      <c r="L48" s="132">
        <f t="shared" si="0"/>
        <v>57</v>
      </c>
      <c r="M48" s="133">
        <f t="shared" si="1"/>
        <v>68</v>
      </c>
      <c r="N48" s="140">
        <f t="shared" si="2"/>
        <v>125</v>
      </c>
      <c r="O48" s="138">
        <f t="shared" si="3"/>
        <v>59</v>
      </c>
    </row>
    <row r="49" spans="1:15">
      <c r="A49">
        <v>11</v>
      </c>
      <c r="B49">
        <v>520</v>
      </c>
      <c r="C49" t="s">
        <v>598</v>
      </c>
      <c r="D49" s="132">
        <v>62</v>
      </c>
      <c r="E49" s="133">
        <v>81</v>
      </c>
      <c r="F49" s="138">
        <v>78</v>
      </c>
      <c r="G49" s="132">
        <v>4</v>
      </c>
      <c r="H49" s="133">
        <v>6</v>
      </c>
      <c r="I49" s="138">
        <v>8</v>
      </c>
      <c r="J49" s="138">
        <v>2</v>
      </c>
      <c r="L49" s="132">
        <f t="shared" si="0"/>
        <v>66</v>
      </c>
      <c r="M49" s="133">
        <f t="shared" si="1"/>
        <v>87</v>
      </c>
      <c r="N49" s="140">
        <f t="shared" si="2"/>
        <v>153</v>
      </c>
      <c r="O49" s="138">
        <f t="shared" si="3"/>
        <v>88</v>
      </c>
    </row>
    <row r="50" spans="1:15">
      <c r="A50">
        <v>11</v>
      </c>
      <c r="B50">
        <v>530</v>
      </c>
      <c r="C50" t="s">
        <v>599</v>
      </c>
      <c r="D50" s="132">
        <v>28</v>
      </c>
      <c r="E50" s="133">
        <v>42</v>
      </c>
      <c r="F50" s="138">
        <v>37</v>
      </c>
      <c r="G50" s="132">
        <v>0</v>
      </c>
      <c r="H50" s="133">
        <v>1</v>
      </c>
      <c r="I50" s="138">
        <v>1</v>
      </c>
      <c r="J50" s="138">
        <v>0</v>
      </c>
      <c r="L50" s="132">
        <f t="shared" si="0"/>
        <v>28</v>
      </c>
      <c r="M50" s="133">
        <f t="shared" si="1"/>
        <v>43</v>
      </c>
      <c r="N50" s="140">
        <f t="shared" si="2"/>
        <v>71</v>
      </c>
      <c r="O50" s="138">
        <f t="shared" si="3"/>
        <v>38</v>
      </c>
    </row>
    <row r="51" spans="1:15">
      <c r="A51">
        <v>11</v>
      </c>
      <c r="B51">
        <v>540</v>
      </c>
      <c r="C51" t="s">
        <v>600</v>
      </c>
      <c r="D51" s="132">
        <v>106</v>
      </c>
      <c r="E51" s="133">
        <v>118</v>
      </c>
      <c r="F51" s="138">
        <v>125</v>
      </c>
      <c r="G51" s="132">
        <v>8</v>
      </c>
      <c r="H51" s="133">
        <v>5</v>
      </c>
      <c r="I51" s="138">
        <v>12</v>
      </c>
      <c r="J51" s="138">
        <v>1</v>
      </c>
      <c r="L51" s="132">
        <f t="shared" si="0"/>
        <v>114</v>
      </c>
      <c r="M51" s="133">
        <f t="shared" si="1"/>
        <v>123</v>
      </c>
      <c r="N51" s="140">
        <f t="shared" si="2"/>
        <v>237</v>
      </c>
      <c r="O51" s="138">
        <f t="shared" si="3"/>
        <v>138</v>
      </c>
    </row>
    <row r="52" spans="1:15">
      <c r="A52">
        <v>11</v>
      </c>
      <c r="B52">
        <v>550</v>
      </c>
      <c r="C52" t="s">
        <v>601</v>
      </c>
      <c r="D52" s="132">
        <v>92</v>
      </c>
      <c r="E52" s="133">
        <v>99</v>
      </c>
      <c r="F52" s="138">
        <v>94</v>
      </c>
      <c r="G52" s="132">
        <v>3</v>
      </c>
      <c r="H52" s="133">
        <v>3</v>
      </c>
      <c r="I52" s="138">
        <v>4</v>
      </c>
      <c r="J52" s="138">
        <v>2</v>
      </c>
      <c r="L52" s="132">
        <f t="shared" si="0"/>
        <v>95</v>
      </c>
      <c r="M52" s="133">
        <f t="shared" si="1"/>
        <v>102</v>
      </c>
      <c r="N52" s="140">
        <f t="shared" si="2"/>
        <v>197</v>
      </c>
      <c r="O52" s="138">
        <f t="shared" si="3"/>
        <v>100</v>
      </c>
    </row>
    <row r="53" spans="1:15">
      <c r="A53">
        <v>11</v>
      </c>
      <c r="B53">
        <v>560</v>
      </c>
      <c r="C53" t="s">
        <v>602</v>
      </c>
      <c r="D53" s="132">
        <v>323</v>
      </c>
      <c r="E53" s="133">
        <v>367</v>
      </c>
      <c r="F53" s="138">
        <v>360</v>
      </c>
      <c r="G53" s="132">
        <v>14</v>
      </c>
      <c r="H53" s="133">
        <v>14</v>
      </c>
      <c r="I53" s="138">
        <v>21</v>
      </c>
      <c r="J53" s="138">
        <v>2</v>
      </c>
      <c r="L53" s="132">
        <f t="shared" si="0"/>
        <v>337</v>
      </c>
      <c r="M53" s="133">
        <f t="shared" si="1"/>
        <v>381</v>
      </c>
      <c r="N53" s="140">
        <f t="shared" si="2"/>
        <v>718</v>
      </c>
      <c r="O53" s="138">
        <f t="shared" si="3"/>
        <v>383</v>
      </c>
    </row>
    <row r="54" spans="1:15">
      <c r="A54">
        <v>11</v>
      </c>
      <c r="B54">
        <v>580</v>
      </c>
      <c r="C54" t="s">
        <v>603</v>
      </c>
      <c r="D54" s="132">
        <v>259</v>
      </c>
      <c r="E54" s="133">
        <v>259</v>
      </c>
      <c r="F54" s="138">
        <v>252</v>
      </c>
      <c r="G54" s="132">
        <v>13</v>
      </c>
      <c r="H54" s="133">
        <v>16</v>
      </c>
      <c r="I54" s="138">
        <v>15</v>
      </c>
      <c r="J54" s="138">
        <v>7</v>
      </c>
      <c r="L54" s="132">
        <f t="shared" si="0"/>
        <v>272</v>
      </c>
      <c r="M54" s="133">
        <f t="shared" si="1"/>
        <v>275</v>
      </c>
      <c r="N54" s="140">
        <f t="shared" si="2"/>
        <v>547</v>
      </c>
      <c r="O54" s="138">
        <f t="shared" si="3"/>
        <v>274</v>
      </c>
    </row>
    <row r="55" spans="1:15">
      <c r="A55">
        <v>11</v>
      </c>
      <c r="B55">
        <v>590</v>
      </c>
      <c r="C55" t="s">
        <v>604</v>
      </c>
      <c r="D55" s="132">
        <v>165</v>
      </c>
      <c r="E55" s="133">
        <v>192</v>
      </c>
      <c r="F55" s="138">
        <v>189</v>
      </c>
      <c r="G55" s="132">
        <v>6</v>
      </c>
      <c r="H55" s="133">
        <v>4</v>
      </c>
      <c r="I55" s="138">
        <v>7</v>
      </c>
      <c r="J55" s="138">
        <v>0</v>
      </c>
      <c r="L55" s="132">
        <f t="shared" si="0"/>
        <v>171</v>
      </c>
      <c r="M55" s="133">
        <f t="shared" si="1"/>
        <v>196</v>
      </c>
      <c r="N55" s="140">
        <f t="shared" si="2"/>
        <v>367</v>
      </c>
      <c r="O55" s="138">
        <f t="shared" si="3"/>
        <v>196</v>
      </c>
    </row>
    <row r="56" spans="1:15">
      <c r="A56">
        <v>11</v>
      </c>
      <c r="B56">
        <v>605</v>
      </c>
      <c r="C56" t="s">
        <v>605</v>
      </c>
      <c r="D56" s="132">
        <v>135</v>
      </c>
      <c r="E56" s="133">
        <v>148</v>
      </c>
      <c r="F56" s="138">
        <v>141</v>
      </c>
      <c r="G56" s="132">
        <v>1</v>
      </c>
      <c r="H56" s="133">
        <v>3</v>
      </c>
      <c r="I56" s="138">
        <v>2</v>
      </c>
      <c r="J56" s="138">
        <v>2</v>
      </c>
      <c r="L56" s="132">
        <f t="shared" si="0"/>
        <v>136</v>
      </c>
      <c r="M56" s="133">
        <f t="shared" si="1"/>
        <v>151</v>
      </c>
      <c r="N56" s="140">
        <f t="shared" si="2"/>
        <v>287</v>
      </c>
      <c r="O56" s="138">
        <f t="shared" si="3"/>
        <v>145</v>
      </c>
    </row>
    <row r="57" spans="1:15">
      <c r="A57">
        <v>11</v>
      </c>
      <c r="B57">
        <v>710</v>
      </c>
      <c r="C57" t="s">
        <v>606</v>
      </c>
      <c r="D57" s="132">
        <v>72</v>
      </c>
      <c r="E57" s="133">
        <v>64</v>
      </c>
      <c r="F57" s="138">
        <v>85</v>
      </c>
      <c r="G57" s="132">
        <v>4</v>
      </c>
      <c r="H57" s="133">
        <v>2</v>
      </c>
      <c r="I57" s="138">
        <v>5</v>
      </c>
      <c r="J57" s="138">
        <v>1</v>
      </c>
      <c r="L57" s="132">
        <f t="shared" si="0"/>
        <v>76</v>
      </c>
      <c r="M57" s="133">
        <f t="shared" si="1"/>
        <v>66</v>
      </c>
      <c r="N57" s="140">
        <f t="shared" si="2"/>
        <v>142</v>
      </c>
      <c r="O57" s="138">
        <f t="shared" si="3"/>
        <v>91</v>
      </c>
    </row>
    <row r="58" spans="1:15">
      <c r="A58">
        <v>11</v>
      </c>
      <c r="B58">
        <v>765</v>
      </c>
      <c r="C58" t="s">
        <v>607</v>
      </c>
      <c r="D58" s="132">
        <v>55</v>
      </c>
      <c r="E58" s="133">
        <v>58</v>
      </c>
      <c r="F58" s="138">
        <v>61</v>
      </c>
      <c r="G58" s="132">
        <v>4</v>
      </c>
      <c r="H58" s="133">
        <v>3</v>
      </c>
      <c r="I58" s="138">
        <v>6</v>
      </c>
      <c r="J58" s="138">
        <v>1</v>
      </c>
      <c r="L58" s="132">
        <f t="shared" si="0"/>
        <v>59</v>
      </c>
      <c r="M58" s="133">
        <f t="shared" si="1"/>
        <v>61</v>
      </c>
      <c r="N58" s="140">
        <f t="shared" si="2"/>
        <v>120</v>
      </c>
      <c r="O58" s="138">
        <f t="shared" si="3"/>
        <v>68</v>
      </c>
    </row>
    <row r="59" spans="1:15">
      <c r="A59">
        <v>11</v>
      </c>
      <c r="B59">
        <v>770</v>
      </c>
      <c r="C59" t="s">
        <v>608</v>
      </c>
      <c r="D59" s="132">
        <v>80</v>
      </c>
      <c r="E59" s="133">
        <v>82</v>
      </c>
      <c r="F59" s="138">
        <v>96</v>
      </c>
      <c r="G59" s="132">
        <v>4</v>
      </c>
      <c r="H59" s="133">
        <v>1</v>
      </c>
      <c r="I59" s="138">
        <v>4</v>
      </c>
      <c r="J59" s="138">
        <v>1</v>
      </c>
      <c r="L59" s="132">
        <f t="shared" si="0"/>
        <v>84</v>
      </c>
      <c r="M59" s="133">
        <f t="shared" si="1"/>
        <v>83</v>
      </c>
      <c r="N59" s="140">
        <f t="shared" si="2"/>
        <v>167</v>
      </c>
      <c r="O59" s="138">
        <f t="shared" si="3"/>
        <v>101</v>
      </c>
    </row>
    <row r="60" spans="1:15">
      <c r="A60">
        <v>11</v>
      </c>
      <c r="B60">
        <v>800</v>
      </c>
      <c r="C60" t="s">
        <v>609</v>
      </c>
      <c r="D60" s="132">
        <v>106</v>
      </c>
      <c r="E60" s="133">
        <v>109</v>
      </c>
      <c r="F60" s="138">
        <v>105</v>
      </c>
      <c r="G60" s="132">
        <v>0</v>
      </c>
      <c r="H60" s="133">
        <v>0</v>
      </c>
      <c r="I60" s="138">
        <v>0</v>
      </c>
      <c r="J60" s="138">
        <v>0</v>
      </c>
      <c r="L60" s="132">
        <f t="shared" si="0"/>
        <v>106</v>
      </c>
      <c r="M60" s="133">
        <f t="shared" si="1"/>
        <v>109</v>
      </c>
      <c r="N60" s="140">
        <f t="shared" si="2"/>
        <v>215</v>
      </c>
      <c r="O60" s="138">
        <f t="shared" si="3"/>
        <v>105</v>
      </c>
    </row>
    <row r="61" spans="1:15">
      <c r="A61">
        <v>11</v>
      </c>
      <c r="B61">
        <v>805</v>
      </c>
      <c r="C61" t="s">
        <v>610</v>
      </c>
      <c r="D61" s="132">
        <v>106</v>
      </c>
      <c r="E61" s="133">
        <v>136</v>
      </c>
      <c r="F61" s="138">
        <v>114</v>
      </c>
      <c r="G61" s="132">
        <v>2</v>
      </c>
      <c r="H61" s="133">
        <v>3</v>
      </c>
      <c r="I61" s="138">
        <v>4</v>
      </c>
      <c r="J61" s="138">
        <v>1</v>
      </c>
      <c r="L61" s="132">
        <f t="shared" si="0"/>
        <v>108</v>
      </c>
      <c r="M61" s="133">
        <f t="shared" si="1"/>
        <v>139</v>
      </c>
      <c r="N61" s="140">
        <f t="shared" si="2"/>
        <v>247</v>
      </c>
      <c r="O61" s="138">
        <f t="shared" si="3"/>
        <v>119</v>
      </c>
    </row>
    <row r="62" spans="1:15">
      <c r="A62">
        <v>11</v>
      </c>
      <c r="B62">
        <v>840</v>
      </c>
      <c r="C62" t="s">
        <v>611</v>
      </c>
      <c r="D62" s="132">
        <v>174</v>
      </c>
      <c r="E62" s="133">
        <v>178</v>
      </c>
      <c r="F62" s="138">
        <v>171</v>
      </c>
      <c r="G62" s="132">
        <v>5</v>
      </c>
      <c r="H62" s="133">
        <v>7</v>
      </c>
      <c r="I62" s="138">
        <v>11</v>
      </c>
      <c r="J62" s="138">
        <v>1</v>
      </c>
      <c r="L62" s="132">
        <f t="shared" si="0"/>
        <v>179</v>
      </c>
      <c r="M62" s="133">
        <f t="shared" si="1"/>
        <v>185</v>
      </c>
      <c r="N62" s="140">
        <f t="shared" si="2"/>
        <v>364</v>
      </c>
      <c r="O62" s="138">
        <f t="shared" si="3"/>
        <v>183</v>
      </c>
    </row>
    <row r="63" spans="1:15">
      <c r="A63">
        <v>11</v>
      </c>
      <c r="B63">
        <v>880</v>
      </c>
      <c r="C63" t="s">
        <v>612</v>
      </c>
      <c r="D63" s="132">
        <v>45</v>
      </c>
      <c r="E63" s="133">
        <v>52</v>
      </c>
      <c r="F63" s="138">
        <v>50</v>
      </c>
      <c r="G63" s="132">
        <v>4</v>
      </c>
      <c r="H63" s="133">
        <v>2</v>
      </c>
      <c r="I63" s="138">
        <v>4</v>
      </c>
      <c r="J63" s="138">
        <v>0</v>
      </c>
      <c r="L63" s="132">
        <f t="shared" si="0"/>
        <v>49</v>
      </c>
      <c r="M63" s="133">
        <f t="shared" si="1"/>
        <v>54</v>
      </c>
      <c r="N63" s="140">
        <f t="shared" si="2"/>
        <v>103</v>
      </c>
      <c r="O63" s="138">
        <f t="shared" si="3"/>
        <v>54</v>
      </c>
    </row>
    <row r="64" spans="1:15">
      <c r="A64">
        <v>11</v>
      </c>
      <c r="B64">
        <v>890</v>
      </c>
      <c r="C64" t="s">
        <v>613</v>
      </c>
      <c r="D64" s="132">
        <v>131</v>
      </c>
      <c r="E64" s="133">
        <v>120</v>
      </c>
      <c r="F64" s="138">
        <v>128</v>
      </c>
      <c r="G64" s="132">
        <v>8</v>
      </c>
      <c r="H64" s="133">
        <v>2</v>
      </c>
      <c r="I64" s="138">
        <v>7</v>
      </c>
      <c r="J64" s="138">
        <v>1</v>
      </c>
      <c r="L64" s="132">
        <f t="shared" si="0"/>
        <v>139</v>
      </c>
      <c r="M64" s="133">
        <f t="shared" si="1"/>
        <v>122</v>
      </c>
      <c r="N64" s="140">
        <f t="shared" si="2"/>
        <v>261</v>
      </c>
      <c r="O64" s="138">
        <f t="shared" si="3"/>
        <v>136</v>
      </c>
    </row>
    <row r="65" spans="1:15">
      <c r="A65">
        <v>11</v>
      </c>
      <c r="B65">
        <v>900</v>
      </c>
      <c r="C65" t="s">
        <v>614</v>
      </c>
      <c r="D65" s="132">
        <v>109</v>
      </c>
      <c r="E65" s="133">
        <v>113</v>
      </c>
      <c r="F65" s="138">
        <v>117</v>
      </c>
      <c r="G65" s="132">
        <v>7</v>
      </c>
      <c r="H65" s="133">
        <v>6</v>
      </c>
      <c r="I65" s="138">
        <v>10</v>
      </c>
      <c r="J65" s="138">
        <v>2</v>
      </c>
      <c r="L65" s="132">
        <f t="shared" si="0"/>
        <v>116</v>
      </c>
      <c r="M65" s="133">
        <f t="shared" si="1"/>
        <v>119</v>
      </c>
      <c r="N65" s="140">
        <f t="shared" si="2"/>
        <v>235</v>
      </c>
      <c r="O65" s="138">
        <f t="shared" si="3"/>
        <v>129</v>
      </c>
    </row>
    <row r="66" spans="1:15">
      <c r="A66">
        <v>11</v>
      </c>
      <c r="B66">
        <v>910</v>
      </c>
      <c r="C66" t="s">
        <v>615</v>
      </c>
      <c r="D66" s="132">
        <v>107</v>
      </c>
      <c r="E66" s="133">
        <v>114</v>
      </c>
      <c r="F66" s="138">
        <v>113</v>
      </c>
      <c r="G66" s="132">
        <v>3</v>
      </c>
      <c r="H66" s="133">
        <v>2</v>
      </c>
      <c r="I66" s="138">
        <v>5</v>
      </c>
      <c r="J66" s="138">
        <v>0</v>
      </c>
      <c r="L66" s="132">
        <f t="shared" si="0"/>
        <v>110</v>
      </c>
      <c r="M66" s="133">
        <f t="shared" si="1"/>
        <v>116</v>
      </c>
      <c r="N66" s="140">
        <f t="shared" si="2"/>
        <v>226</v>
      </c>
      <c r="O66" s="138">
        <f t="shared" si="3"/>
        <v>118</v>
      </c>
    </row>
    <row r="67" spans="1:15">
      <c r="A67">
        <v>11</v>
      </c>
      <c r="B67">
        <v>920</v>
      </c>
      <c r="C67" t="s">
        <v>616</v>
      </c>
      <c r="D67" s="132">
        <v>48</v>
      </c>
      <c r="E67" s="133">
        <v>61</v>
      </c>
      <c r="F67" s="138">
        <v>53</v>
      </c>
      <c r="G67" s="132">
        <v>2</v>
      </c>
      <c r="H67" s="133">
        <v>2</v>
      </c>
      <c r="I67" s="138">
        <v>2</v>
      </c>
      <c r="J67" s="138">
        <v>1</v>
      </c>
      <c r="L67" s="132">
        <f t="shared" ref="L67:L130" si="4">D67+G67</f>
        <v>50</v>
      </c>
      <c r="M67" s="133">
        <f t="shared" ref="M67:M130" si="5">E67+H67</f>
        <v>63</v>
      </c>
      <c r="N67" s="140">
        <f t="shared" ref="N67:N130" si="6">L67+M67</f>
        <v>113</v>
      </c>
      <c r="O67" s="138">
        <f t="shared" ref="O67:O130" si="7">F67+I67+J67</f>
        <v>56</v>
      </c>
    </row>
    <row r="68" spans="1:15">
      <c r="A68">
        <v>11</v>
      </c>
      <c r="B68">
        <v>950</v>
      </c>
      <c r="C68" t="s">
        <v>617</v>
      </c>
      <c r="D68" s="132">
        <v>86</v>
      </c>
      <c r="E68" s="133">
        <v>69</v>
      </c>
      <c r="F68" s="138">
        <v>94</v>
      </c>
      <c r="G68" s="132">
        <v>26</v>
      </c>
      <c r="H68" s="133">
        <v>6</v>
      </c>
      <c r="I68" s="138">
        <v>31</v>
      </c>
      <c r="J68" s="138">
        <v>1</v>
      </c>
      <c r="L68" s="132">
        <f t="shared" si="4"/>
        <v>112</v>
      </c>
      <c r="M68" s="133">
        <f t="shared" si="5"/>
        <v>75</v>
      </c>
      <c r="N68" s="140">
        <f t="shared" si="6"/>
        <v>187</v>
      </c>
      <c r="O68" s="138">
        <f t="shared" si="7"/>
        <v>126</v>
      </c>
    </row>
    <row r="69" spans="1:15">
      <c r="A69">
        <v>11</v>
      </c>
      <c r="B69">
        <v>960</v>
      </c>
      <c r="C69" t="s">
        <v>618</v>
      </c>
      <c r="D69" s="132">
        <v>122</v>
      </c>
      <c r="E69" s="133">
        <v>150</v>
      </c>
      <c r="F69" s="138">
        <v>143</v>
      </c>
      <c r="G69" s="132">
        <v>12</v>
      </c>
      <c r="H69" s="133">
        <v>2</v>
      </c>
      <c r="I69" s="138">
        <v>12</v>
      </c>
      <c r="J69" s="138">
        <v>1</v>
      </c>
      <c r="L69" s="132">
        <f t="shared" si="4"/>
        <v>134</v>
      </c>
      <c r="M69" s="133">
        <f t="shared" si="5"/>
        <v>152</v>
      </c>
      <c r="N69" s="140">
        <f t="shared" si="6"/>
        <v>286</v>
      </c>
      <c r="O69" s="138">
        <f t="shared" si="7"/>
        <v>156</v>
      </c>
    </row>
    <row r="70" spans="1:15">
      <c r="A70">
        <v>11</v>
      </c>
      <c r="B70">
        <v>970</v>
      </c>
      <c r="C70" t="s">
        <v>619</v>
      </c>
      <c r="D70" s="132">
        <v>184</v>
      </c>
      <c r="E70" s="133">
        <v>227</v>
      </c>
      <c r="F70" s="138">
        <v>191</v>
      </c>
      <c r="G70" s="132">
        <v>11</v>
      </c>
      <c r="H70" s="133">
        <v>6</v>
      </c>
      <c r="I70" s="138">
        <v>12</v>
      </c>
      <c r="J70" s="138">
        <v>5</v>
      </c>
      <c r="L70" s="132">
        <f t="shared" si="4"/>
        <v>195</v>
      </c>
      <c r="M70" s="133">
        <f t="shared" si="5"/>
        <v>233</v>
      </c>
      <c r="N70" s="140">
        <f t="shared" si="6"/>
        <v>428</v>
      </c>
      <c r="O70" s="138">
        <f t="shared" si="7"/>
        <v>208</v>
      </c>
    </row>
    <row r="71" spans="1:15">
      <c r="A71">
        <v>11</v>
      </c>
      <c r="B71">
        <v>980</v>
      </c>
      <c r="C71" t="s">
        <v>620</v>
      </c>
      <c r="D71" s="132">
        <v>43</v>
      </c>
      <c r="E71" s="133">
        <v>42</v>
      </c>
      <c r="F71" s="138">
        <v>41</v>
      </c>
      <c r="G71" s="132">
        <v>0</v>
      </c>
      <c r="H71" s="133">
        <v>0</v>
      </c>
      <c r="I71" s="138">
        <v>0</v>
      </c>
      <c r="J71" s="138">
        <v>0</v>
      </c>
      <c r="L71" s="132">
        <f t="shared" si="4"/>
        <v>43</v>
      </c>
      <c r="M71" s="133">
        <f t="shared" si="5"/>
        <v>42</v>
      </c>
      <c r="N71" s="140">
        <f t="shared" si="6"/>
        <v>85</v>
      </c>
      <c r="O71" s="138">
        <f t="shared" si="7"/>
        <v>41</v>
      </c>
    </row>
    <row r="72" spans="1:15">
      <c r="A72">
        <v>11</v>
      </c>
      <c r="B72">
        <v>1000</v>
      </c>
      <c r="C72" t="s">
        <v>621</v>
      </c>
      <c r="D72" s="132">
        <v>141</v>
      </c>
      <c r="E72" s="133">
        <v>147</v>
      </c>
      <c r="F72" s="138">
        <v>135</v>
      </c>
      <c r="G72" s="132">
        <v>20</v>
      </c>
      <c r="H72" s="133">
        <v>10</v>
      </c>
      <c r="I72" s="138">
        <v>30</v>
      </c>
      <c r="J72" s="138">
        <v>0</v>
      </c>
      <c r="L72" s="132">
        <f t="shared" si="4"/>
        <v>161</v>
      </c>
      <c r="M72" s="133">
        <f t="shared" si="5"/>
        <v>157</v>
      </c>
      <c r="N72" s="140">
        <f t="shared" si="6"/>
        <v>318</v>
      </c>
      <c r="O72" s="138">
        <f t="shared" si="7"/>
        <v>165</v>
      </c>
    </row>
    <row r="73" spans="1:15">
      <c r="A73">
        <v>11</v>
      </c>
      <c r="B73">
        <v>1010</v>
      </c>
      <c r="C73" t="s">
        <v>622</v>
      </c>
      <c r="D73" s="132">
        <v>86</v>
      </c>
      <c r="E73" s="133">
        <v>103</v>
      </c>
      <c r="F73" s="138">
        <v>96</v>
      </c>
      <c r="G73" s="132">
        <v>3</v>
      </c>
      <c r="H73" s="133">
        <v>0</v>
      </c>
      <c r="I73" s="138">
        <v>3</v>
      </c>
      <c r="J73" s="138">
        <v>0</v>
      </c>
      <c r="L73" s="132">
        <f t="shared" si="4"/>
        <v>89</v>
      </c>
      <c r="M73" s="133">
        <f t="shared" si="5"/>
        <v>103</v>
      </c>
      <c r="N73" s="140">
        <f t="shared" si="6"/>
        <v>192</v>
      </c>
      <c r="O73" s="138">
        <f t="shared" si="7"/>
        <v>99</v>
      </c>
    </row>
    <row r="74" spans="1:15">
      <c r="A74">
        <v>11</v>
      </c>
      <c r="B74">
        <v>1020</v>
      </c>
      <c r="C74" t="s">
        <v>623</v>
      </c>
      <c r="D74" s="132">
        <v>95</v>
      </c>
      <c r="E74" s="133">
        <v>110</v>
      </c>
      <c r="F74" s="138">
        <v>101</v>
      </c>
      <c r="G74" s="132">
        <v>0</v>
      </c>
      <c r="H74" s="133">
        <v>1</v>
      </c>
      <c r="I74" s="138">
        <v>1</v>
      </c>
      <c r="J74" s="138">
        <v>0</v>
      </c>
      <c r="L74" s="132">
        <f t="shared" si="4"/>
        <v>95</v>
      </c>
      <c r="M74" s="133">
        <f t="shared" si="5"/>
        <v>111</v>
      </c>
      <c r="N74" s="140">
        <f t="shared" si="6"/>
        <v>206</v>
      </c>
      <c r="O74" s="138">
        <f t="shared" si="7"/>
        <v>102</v>
      </c>
    </row>
    <row r="75" spans="1:15">
      <c r="A75">
        <v>11</v>
      </c>
      <c r="B75">
        <v>1030</v>
      </c>
      <c r="C75" t="s">
        <v>624</v>
      </c>
      <c r="D75" s="132">
        <v>150</v>
      </c>
      <c r="E75" s="133">
        <v>164</v>
      </c>
      <c r="F75" s="138">
        <v>145</v>
      </c>
      <c r="G75" s="132">
        <v>17</v>
      </c>
      <c r="H75" s="133">
        <v>7</v>
      </c>
      <c r="I75" s="138">
        <v>20</v>
      </c>
      <c r="J75" s="138">
        <v>1</v>
      </c>
      <c r="L75" s="132">
        <f t="shared" si="4"/>
        <v>167</v>
      </c>
      <c r="M75" s="133">
        <f t="shared" si="5"/>
        <v>171</v>
      </c>
      <c r="N75" s="140">
        <f t="shared" si="6"/>
        <v>338</v>
      </c>
      <c r="O75" s="138">
        <f t="shared" si="7"/>
        <v>166</v>
      </c>
    </row>
    <row r="76" spans="1:15">
      <c r="A76">
        <v>11</v>
      </c>
      <c r="B76">
        <v>1040</v>
      </c>
      <c r="C76" t="s">
        <v>625</v>
      </c>
      <c r="D76" s="132">
        <v>0</v>
      </c>
      <c r="E76" s="133">
        <v>0</v>
      </c>
      <c r="F76" s="138">
        <v>0</v>
      </c>
      <c r="G76" s="132">
        <v>0</v>
      </c>
      <c r="H76" s="133">
        <v>0</v>
      </c>
      <c r="I76" s="138">
        <v>0</v>
      </c>
      <c r="J76" s="138">
        <v>0</v>
      </c>
      <c r="L76" s="132">
        <f t="shared" si="4"/>
        <v>0</v>
      </c>
      <c r="M76" s="133">
        <f t="shared" si="5"/>
        <v>0</v>
      </c>
      <c r="N76" s="140">
        <f t="shared" si="6"/>
        <v>0</v>
      </c>
      <c r="O76" s="138">
        <f t="shared" si="7"/>
        <v>0</v>
      </c>
    </row>
    <row r="77" spans="1:15">
      <c r="A77">
        <v>11</v>
      </c>
      <c r="B77">
        <v>1050</v>
      </c>
      <c r="C77" t="s">
        <v>626</v>
      </c>
      <c r="D77" s="132">
        <v>202</v>
      </c>
      <c r="E77" s="133">
        <v>216</v>
      </c>
      <c r="F77" s="138">
        <v>190</v>
      </c>
      <c r="G77" s="132">
        <v>8</v>
      </c>
      <c r="H77" s="133">
        <v>14</v>
      </c>
      <c r="I77" s="138">
        <v>20</v>
      </c>
      <c r="J77" s="138">
        <v>2</v>
      </c>
      <c r="L77" s="132">
        <f t="shared" si="4"/>
        <v>210</v>
      </c>
      <c r="M77" s="133">
        <f t="shared" si="5"/>
        <v>230</v>
      </c>
      <c r="N77" s="140">
        <f t="shared" si="6"/>
        <v>440</v>
      </c>
      <c r="O77" s="138">
        <f t="shared" si="7"/>
        <v>212</v>
      </c>
    </row>
    <row r="78" spans="1:15">
      <c r="A78">
        <v>11</v>
      </c>
      <c r="B78">
        <v>1060</v>
      </c>
      <c r="C78" t="s">
        <v>627</v>
      </c>
      <c r="D78" s="132">
        <v>425</v>
      </c>
      <c r="E78" s="133">
        <v>481</v>
      </c>
      <c r="F78" s="138">
        <v>465</v>
      </c>
      <c r="G78" s="132">
        <v>34</v>
      </c>
      <c r="H78" s="133">
        <v>24</v>
      </c>
      <c r="I78" s="138">
        <v>43</v>
      </c>
      <c r="J78" s="138">
        <v>5</v>
      </c>
      <c r="L78" s="132">
        <f t="shared" si="4"/>
        <v>459</v>
      </c>
      <c r="M78" s="133">
        <f t="shared" si="5"/>
        <v>505</v>
      </c>
      <c r="N78" s="140">
        <f t="shared" si="6"/>
        <v>964</v>
      </c>
      <c r="O78" s="138">
        <f t="shared" si="7"/>
        <v>513</v>
      </c>
    </row>
    <row r="79" spans="1:15">
      <c r="A79">
        <v>11</v>
      </c>
      <c r="B79">
        <v>1070</v>
      </c>
      <c r="C79" t="s">
        <v>628</v>
      </c>
      <c r="D79" s="132">
        <v>323</v>
      </c>
      <c r="E79" s="133">
        <v>322</v>
      </c>
      <c r="F79" s="138">
        <v>317</v>
      </c>
      <c r="G79" s="132">
        <v>17</v>
      </c>
      <c r="H79" s="133">
        <v>16</v>
      </c>
      <c r="I79" s="138">
        <v>26</v>
      </c>
      <c r="J79" s="138">
        <v>5</v>
      </c>
      <c r="L79" s="132">
        <f t="shared" si="4"/>
        <v>340</v>
      </c>
      <c r="M79" s="133">
        <f t="shared" si="5"/>
        <v>338</v>
      </c>
      <c r="N79" s="140">
        <f t="shared" si="6"/>
        <v>678</v>
      </c>
      <c r="O79" s="138">
        <f t="shared" si="7"/>
        <v>348</v>
      </c>
    </row>
    <row r="80" spans="1:15">
      <c r="A80">
        <v>11</v>
      </c>
      <c r="B80">
        <v>1080</v>
      </c>
      <c r="C80" t="s">
        <v>629</v>
      </c>
      <c r="D80" s="132">
        <v>140</v>
      </c>
      <c r="E80" s="133">
        <v>150</v>
      </c>
      <c r="F80" s="138">
        <v>135</v>
      </c>
      <c r="G80" s="132">
        <v>0</v>
      </c>
      <c r="H80" s="133">
        <v>3</v>
      </c>
      <c r="I80" s="138">
        <v>3</v>
      </c>
      <c r="J80" s="138">
        <v>0</v>
      </c>
      <c r="L80" s="132">
        <f t="shared" si="4"/>
        <v>140</v>
      </c>
      <c r="M80" s="133">
        <f t="shared" si="5"/>
        <v>153</v>
      </c>
      <c r="N80" s="140">
        <f t="shared" si="6"/>
        <v>293</v>
      </c>
      <c r="O80" s="138">
        <f t="shared" si="7"/>
        <v>138</v>
      </c>
    </row>
    <row r="81" spans="1:16">
      <c r="A81">
        <v>11</v>
      </c>
      <c r="B81">
        <v>1090</v>
      </c>
      <c r="C81" t="s">
        <v>630</v>
      </c>
      <c r="D81" s="132">
        <v>1711</v>
      </c>
      <c r="E81" s="133">
        <v>1868</v>
      </c>
      <c r="F81" s="138">
        <v>1752</v>
      </c>
      <c r="G81" s="132">
        <v>24</v>
      </c>
      <c r="H81" s="133">
        <v>35</v>
      </c>
      <c r="I81" s="138">
        <v>35</v>
      </c>
      <c r="J81" s="138">
        <v>17</v>
      </c>
      <c r="L81" s="132">
        <f t="shared" si="4"/>
        <v>1735</v>
      </c>
      <c r="M81" s="133">
        <f t="shared" si="5"/>
        <v>1903</v>
      </c>
      <c r="N81" s="140">
        <f t="shared" si="6"/>
        <v>3638</v>
      </c>
      <c r="O81" s="138">
        <f t="shared" si="7"/>
        <v>1804</v>
      </c>
    </row>
    <row r="82" spans="1:16">
      <c r="A82">
        <v>11</v>
      </c>
      <c r="B82">
        <v>1100</v>
      </c>
      <c r="C82" t="s">
        <v>631</v>
      </c>
      <c r="D82" s="132">
        <v>177</v>
      </c>
      <c r="E82" s="133">
        <v>181</v>
      </c>
      <c r="F82" s="138">
        <v>166</v>
      </c>
      <c r="G82" s="132">
        <v>0</v>
      </c>
      <c r="H82" s="133">
        <v>6</v>
      </c>
      <c r="I82" s="138">
        <v>1</v>
      </c>
      <c r="J82" s="138">
        <v>4</v>
      </c>
      <c r="L82" s="132">
        <f t="shared" si="4"/>
        <v>177</v>
      </c>
      <c r="M82" s="133">
        <f t="shared" si="5"/>
        <v>187</v>
      </c>
      <c r="N82" s="140">
        <f t="shared" si="6"/>
        <v>364</v>
      </c>
      <c r="O82" s="138">
        <f t="shared" si="7"/>
        <v>171</v>
      </c>
    </row>
    <row r="83" spans="1:16">
      <c r="A83">
        <v>11</v>
      </c>
      <c r="B83">
        <v>1110</v>
      </c>
      <c r="C83" t="s">
        <v>632</v>
      </c>
      <c r="D83" s="132">
        <v>848</v>
      </c>
      <c r="E83" s="133">
        <v>900</v>
      </c>
      <c r="F83" s="138">
        <v>790</v>
      </c>
      <c r="G83" s="132">
        <v>2</v>
      </c>
      <c r="H83" s="133">
        <v>13</v>
      </c>
      <c r="I83" s="138">
        <v>10</v>
      </c>
      <c r="J83" s="138">
        <v>5</v>
      </c>
      <c r="L83" s="132">
        <f t="shared" si="4"/>
        <v>850</v>
      </c>
      <c r="M83" s="133">
        <f t="shared" si="5"/>
        <v>913</v>
      </c>
      <c r="N83" s="140">
        <f t="shared" si="6"/>
        <v>1763</v>
      </c>
      <c r="O83" s="138">
        <f t="shared" si="7"/>
        <v>805</v>
      </c>
    </row>
    <row r="84" spans="1:16">
      <c r="A84">
        <v>11</v>
      </c>
      <c r="B84">
        <v>1130</v>
      </c>
      <c r="C84" t="s">
        <v>633</v>
      </c>
      <c r="D84" s="132">
        <v>290</v>
      </c>
      <c r="E84" s="133">
        <v>299</v>
      </c>
      <c r="F84" s="138">
        <v>255</v>
      </c>
      <c r="G84" s="132">
        <v>3</v>
      </c>
      <c r="H84" s="133">
        <v>5</v>
      </c>
      <c r="I84" s="138">
        <v>2</v>
      </c>
      <c r="J84" s="138">
        <v>4</v>
      </c>
      <c r="L84" s="132">
        <f t="shared" si="4"/>
        <v>293</v>
      </c>
      <c r="M84" s="133">
        <f t="shared" si="5"/>
        <v>304</v>
      </c>
      <c r="N84" s="140">
        <f t="shared" si="6"/>
        <v>597</v>
      </c>
      <c r="O84" s="138">
        <f t="shared" si="7"/>
        <v>261</v>
      </c>
    </row>
    <row r="85" spans="1:16">
      <c r="A85">
        <v>11</v>
      </c>
      <c r="B85">
        <v>1140</v>
      </c>
      <c r="C85" t="s">
        <v>634</v>
      </c>
      <c r="D85" s="132">
        <v>98</v>
      </c>
      <c r="E85" s="133">
        <v>105</v>
      </c>
      <c r="F85" s="138">
        <v>100</v>
      </c>
      <c r="G85" s="132">
        <v>10</v>
      </c>
      <c r="H85" s="133">
        <v>3</v>
      </c>
      <c r="I85" s="138">
        <v>13</v>
      </c>
      <c r="J85" s="138">
        <v>0</v>
      </c>
      <c r="L85" s="132">
        <f t="shared" si="4"/>
        <v>108</v>
      </c>
      <c r="M85" s="133">
        <f t="shared" si="5"/>
        <v>108</v>
      </c>
      <c r="N85" s="140">
        <f t="shared" si="6"/>
        <v>216</v>
      </c>
      <c r="O85" s="138">
        <f t="shared" si="7"/>
        <v>113</v>
      </c>
    </row>
    <row r="86" spans="1:16">
      <c r="A86">
        <v>11</v>
      </c>
      <c r="B86">
        <v>1150</v>
      </c>
      <c r="C86" t="s">
        <v>635</v>
      </c>
      <c r="D86" s="132">
        <v>165</v>
      </c>
      <c r="E86" s="133">
        <v>176</v>
      </c>
      <c r="F86" s="138">
        <v>156</v>
      </c>
      <c r="G86" s="132">
        <v>0</v>
      </c>
      <c r="H86" s="133">
        <v>7</v>
      </c>
      <c r="I86" s="138">
        <v>6</v>
      </c>
      <c r="J86" s="138">
        <v>1</v>
      </c>
      <c r="L86" s="132">
        <f t="shared" si="4"/>
        <v>165</v>
      </c>
      <c r="M86" s="133">
        <f t="shared" si="5"/>
        <v>183</v>
      </c>
      <c r="N86" s="140">
        <f t="shared" si="6"/>
        <v>348</v>
      </c>
      <c r="O86" s="138">
        <f t="shared" si="7"/>
        <v>163</v>
      </c>
    </row>
    <row r="87" spans="1:16">
      <c r="A87">
        <v>11</v>
      </c>
      <c r="B87">
        <v>1170</v>
      </c>
      <c r="C87" t="s">
        <v>636</v>
      </c>
      <c r="D87" s="132">
        <v>174</v>
      </c>
      <c r="E87" s="133">
        <v>185</v>
      </c>
      <c r="F87" s="138">
        <v>176</v>
      </c>
      <c r="G87" s="132">
        <v>3</v>
      </c>
      <c r="H87" s="133">
        <v>3</v>
      </c>
      <c r="I87" s="138">
        <v>2</v>
      </c>
      <c r="J87" s="138">
        <v>2</v>
      </c>
      <c r="L87" s="132">
        <f t="shared" si="4"/>
        <v>177</v>
      </c>
      <c r="M87" s="133">
        <f t="shared" si="5"/>
        <v>188</v>
      </c>
      <c r="N87" s="140">
        <f t="shared" si="6"/>
        <v>365</v>
      </c>
      <c r="O87" s="138">
        <f t="shared" si="7"/>
        <v>180</v>
      </c>
    </row>
    <row r="88" spans="1:16">
      <c r="A88">
        <v>11</v>
      </c>
      <c r="B88">
        <v>1180</v>
      </c>
      <c r="C88" t="s">
        <v>637</v>
      </c>
      <c r="D88" s="132">
        <v>136</v>
      </c>
      <c r="E88" s="133">
        <v>138</v>
      </c>
      <c r="F88" s="138">
        <v>119</v>
      </c>
      <c r="G88" s="132">
        <v>2</v>
      </c>
      <c r="H88" s="133">
        <v>3</v>
      </c>
      <c r="I88" s="138">
        <v>3</v>
      </c>
      <c r="J88" s="138">
        <v>2</v>
      </c>
      <c r="L88" s="132">
        <f t="shared" si="4"/>
        <v>138</v>
      </c>
      <c r="M88" s="133">
        <f t="shared" si="5"/>
        <v>141</v>
      </c>
      <c r="N88" s="140">
        <f t="shared" si="6"/>
        <v>279</v>
      </c>
      <c r="O88" s="138">
        <f t="shared" si="7"/>
        <v>124</v>
      </c>
    </row>
    <row r="89" spans="1:16">
      <c r="A89">
        <v>11</v>
      </c>
      <c r="B89">
        <v>1190</v>
      </c>
      <c r="C89" t="s">
        <v>638</v>
      </c>
      <c r="D89" s="132">
        <v>167</v>
      </c>
      <c r="E89" s="133">
        <v>192</v>
      </c>
      <c r="F89" s="138">
        <v>173</v>
      </c>
      <c r="G89" s="132">
        <v>10</v>
      </c>
      <c r="H89" s="133">
        <v>7</v>
      </c>
      <c r="I89" s="138">
        <v>11</v>
      </c>
      <c r="J89" s="138">
        <v>1</v>
      </c>
      <c r="L89" s="132">
        <f t="shared" si="4"/>
        <v>177</v>
      </c>
      <c r="M89" s="133">
        <f t="shared" si="5"/>
        <v>199</v>
      </c>
      <c r="N89" s="140">
        <f t="shared" si="6"/>
        <v>376</v>
      </c>
      <c r="O89" s="138">
        <f t="shared" si="7"/>
        <v>185</v>
      </c>
    </row>
    <row r="90" spans="1:16">
      <c r="A90">
        <v>11</v>
      </c>
      <c r="B90">
        <v>1200</v>
      </c>
      <c r="C90" t="s">
        <v>639</v>
      </c>
      <c r="D90" s="132">
        <v>0</v>
      </c>
      <c r="E90" s="133">
        <v>0</v>
      </c>
      <c r="F90" s="138">
        <v>0</v>
      </c>
      <c r="G90" s="132">
        <v>0</v>
      </c>
      <c r="H90" s="133">
        <v>0</v>
      </c>
      <c r="I90" s="138">
        <v>0</v>
      </c>
      <c r="J90" s="138">
        <v>0</v>
      </c>
      <c r="L90" s="132">
        <f t="shared" si="4"/>
        <v>0</v>
      </c>
      <c r="M90" s="133">
        <f t="shared" si="5"/>
        <v>0</v>
      </c>
      <c r="N90" s="140">
        <f t="shared" si="6"/>
        <v>0</v>
      </c>
      <c r="O90" s="138">
        <f t="shared" si="7"/>
        <v>0</v>
      </c>
    </row>
    <row r="91" spans="1:16" ht="15" thickBot="1">
      <c r="A91">
        <v>11</v>
      </c>
      <c r="B91">
        <v>1210</v>
      </c>
      <c r="C91" s="141" t="s">
        <v>640</v>
      </c>
      <c r="D91" s="142">
        <v>121</v>
      </c>
      <c r="E91" s="143">
        <v>111</v>
      </c>
      <c r="F91" s="144">
        <v>107</v>
      </c>
      <c r="G91" s="142">
        <v>9</v>
      </c>
      <c r="H91" s="143">
        <v>6</v>
      </c>
      <c r="I91" s="144">
        <v>7</v>
      </c>
      <c r="J91" s="144">
        <v>2</v>
      </c>
      <c r="K91" s="141"/>
      <c r="L91" s="142">
        <f t="shared" si="4"/>
        <v>130</v>
      </c>
      <c r="M91" s="143">
        <f t="shared" si="5"/>
        <v>117</v>
      </c>
      <c r="N91" s="145">
        <f t="shared" si="6"/>
        <v>247</v>
      </c>
      <c r="O91" s="144">
        <f t="shared" si="7"/>
        <v>116</v>
      </c>
      <c r="P91" s="141"/>
    </row>
    <row r="92" spans="1:16" ht="15" thickTop="1">
      <c r="A92">
        <v>11</v>
      </c>
      <c r="B92">
        <v>1220</v>
      </c>
      <c r="C92" t="s">
        <v>641</v>
      </c>
      <c r="D92" s="132">
        <v>0</v>
      </c>
      <c r="E92" s="133">
        <v>0</v>
      </c>
      <c r="F92" s="138">
        <v>0</v>
      </c>
      <c r="G92" s="132">
        <v>0</v>
      </c>
      <c r="H92" s="133">
        <v>0</v>
      </c>
      <c r="I92" s="138">
        <v>0</v>
      </c>
      <c r="J92" s="138">
        <v>0</v>
      </c>
      <c r="L92" s="132">
        <f t="shared" si="4"/>
        <v>0</v>
      </c>
      <c r="M92" s="133">
        <f t="shared" si="5"/>
        <v>0</v>
      </c>
      <c r="N92" s="140">
        <f t="shared" si="6"/>
        <v>0</v>
      </c>
      <c r="O92" s="138">
        <f t="shared" si="7"/>
        <v>0</v>
      </c>
    </row>
    <row r="93" spans="1:16">
      <c r="A93">
        <v>11</v>
      </c>
      <c r="B93">
        <v>1240</v>
      </c>
      <c r="C93" t="s">
        <v>64</v>
      </c>
      <c r="D93" s="132">
        <v>72</v>
      </c>
      <c r="E93" s="133">
        <v>68</v>
      </c>
      <c r="F93" s="138">
        <v>73</v>
      </c>
      <c r="G93" s="132">
        <v>5</v>
      </c>
      <c r="H93" s="133">
        <v>11</v>
      </c>
      <c r="I93" s="138">
        <v>13</v>
      </c>
      <c r="J93" s="138">
        <v>3</v>
      </c>
      <c r="L93" s="132">
        <f t="shared" si="4"/>
        <v>77</v>
      </c>
      <c r="M93" s="133">
        <f t="shared" si="5"/>
        <v>79</v>
      </c>
      <c r="N93" s="140">
        <f t="shared" si="6"/>
        <v>156</v>
      </c>
      <c r="O93" s="138">
        <f t="shared" si="7"/>
        <v>89</v>
      </c>
    </row>
    <row r="94" spans="1:16">
      <c r="A94">
        <v>11</v>
      </c>
      <c r="B94">
        <v>1250</v>
      </c>
      <c r="C94" t="s">
        <v>642</v>
      </c>
      <c r="D94" s="132">
        <v>90</v>
      </c>
      <c r="E94" s="133">
        <v>99</v>
      </c>
      <c r="F94" s="138">
        <v>87</v>
      </c>
      <c r="G94" s="132">
        <v>1</v>
      </c>
      <c r="H94" s="133">
        <v>4</v>
      </c>
      <c r="I94" s="138">
        <v>2</v>
      </c>
      <c r="J94" s="138">
        <v>3</v>
      </c>
      <c r="L94" s="132">
        <f t="shared" si="4"/>
        <v>91</v>
      </c>
      <c r="M94" s="133">
        <f t="shared" si="5"/>
        <v>103</v>
      </c>
      <c r="N94" s="140">
        <f t="shared" si="6"/>
        <v>194</v>
      </c>
      <c r="O94" s="138">
        <f t="shared" si="7"/>
        <v>92</v>
      </c>
    </row>
    <row r="95" spans="1:16">
      <c r="A95">
        <v>11</v>
      </c>
      <c r="B95">
        <v>1260</v>
      </c>
      <c r="C95" t="s">
        <v>643</v>
      </c>
      <c r="D95" s="132">
        <v>247</v>
      </c>
      <c r="E95" s="133">
        <v>253</v>
      </c>
      <c r="F95" s="138">
        <v>221</v>
      </c>
      <c r="G95" s="132">
        <v>6</v>
      </c>
      <c r="H95" s="133">
        <v>6</v>
      </c>
      <c r="I95" s="138">
        <v>8</v>
      </c>
      <c r="J95" s="138">
        <v>1</v>
      </c>
      <c r="L95" s="132">
        <f t="shared" si="4"/>
        <v>253</v>
      </c>
      <c r="M95" s="133">
        <f t="shared" si="5"/>
        <v>259</v>
      </c>
      <c r="N95" s="140">
        <f t="shared" si="6"/>
        <v>512</v>
      </c>
      <c r="O95" s="138">
        <f t="shared" si="7"/>
        <v>230</v>
      </c>
    </row>
    <row r="96" spans="1:16">
      <c r="A96">
        <v>11</v>
      </c>
      <c r="B96">
        <v>1270</v>
      </c>
      <c r="C96" t="s">
        <v>644</v>
      </c>
      <c r="D96" s="132">
        <v>241</v>
      </c>
      <c r="E96" s="133">
        <v>277</v>
      </c>
      <c r="F96" s="138">
        <v>246</v>
      </c>
      <c r="G96" s="132">
        <v>11</v>
      </c>
      <c r="H96" s="133">
        <v>9</v>
      </c>
      <c r="I96" s="138">
        <v>12</v>
      </c>
      <c r="J96" s="138">
        <v>4</v>
      </c>
      <c r="L96" s="132">
        <f t="shared" si="4"/>
        <v>252</v>
      </c>
      <c r="M96" s="133">
        <f t="shared" si="5"/>
        <v>286</v>
      </c>
      <c r="N96" s="140">
        <f t="shared" si="6"/>
        <v>538</v>
      </c>
      <c r="O96" s="138">
        <f t="shared" si="7"/>
        <v>262</v>
      </c>
    </row>
    <row r="97" spans="1:15">
      <c r="A97">
        <v>11</v>
      </c>
      <c r="B97">
        <v>1280</v>
      </c>
      <c r="C97" t="s">
        <v>645</v>
      </c>
      <c r="D97" s="132">
        <v>0</v>
      </c>
      <c r="E97" s="133">
        <v>2</v>
      </c>
      <c r="F97" s="138">
        <v>1</v>
      </c>
      <c r="G97" s="132">
        <v>0</v>
      </c>
      <c r="H97" s="133">
        <v>0</v>
      </c>
      <c r="I97" s="138">
        <v>0</v>
      </c>
      <c r="J97" s="138">
        <v>0</v>
      </c>
      <c r="L97" s="132">
        <f t="shared" si="4"/>
        <v>0</v>
      </c>
      <c r="M97" s="133">
        <f t="shared" si="5"/>
        <v>2</v>
      </c>
      <c r="N97" s="140">
        <f t="shared" si="6"/>
        <v>2</v>
      </c>
      <c r="O97" s="138">
        <f t="shared" si="7"/>
        <v>1</v>
      </c>
    </row>
    <row r="98" spans="1:15">
      <c r="A98">
        <v>11</v>
      </c>
      <c r="B98">
        <v>1290</v>
      </c>
      <c r="C98" t="s">
        <v>646</v>
      </c>
      <c r="D98" s="132">
        <v>57</v>
      </c>
      <c r="E98" s="133">
        <v>50</v>
      </c>
      <c r="F98" s="138">
        <v>71</v>
      </c>
      <c r="G98" s="132">
        <v>0</v>
      </c>
      <c r="H98" s="133">
        <v>1</v>
      </c>
      <c r="I98" s="138">
        <v>0</v>
      </c>
      <c r="J98" s="138">
        <v>1</v>
      </c>
      <c r="L98" s="132">
        <f t="shared" si="4"/>
        <v>57</v>
      </c>
      <c r="M98" s="133">
        <f t="shared" si="5"/>
        <v>51</v>
      </c>
      <c r="N98" s="140">
        <f t="shared" si="6"/>
        <v>108</v>
      </c>
      <c r="O98" s="138">
        <f t="shared" si="7"/>
        <v>72</v>
      </c>
    </row>
    <row r="99" spans="1:15">
      <c r="A99">
        <v>11</v>
      </c>
      <c r="B99">
        <v>1310</v>
      </c>
      <c r="C99" t="s">
        <v>86</v>
      </c>
      <c r="D99" s="132">
        <v>187</v>
      </c>
      <c r="E99" s="133">
        <v>216</v>
      </c>
      <c r="F99" s="138">
        <v>173</v>
      </c>
      <c r="G99" s="132">
        <v>6</v>
      </c>
      <c r="H99" s="133">
        <v>2</v>
      </c>
      <c r="I99" s="138">
        <v>6</v>
      </c>
      <c r="J99" s="138">
        <v>2</v>
      </c>
      <c r="L99" s="132">
        <f t="shared" si="4"/>
        <v>193</v>
      </c>
      <c r="M99" s="133">
        <f t="shared" si="5"/>
        <v>218</v>
      </c>
      <c r="N99" s="140">
        <f t="shared" si="6"/>
        <v>411</v>
      </c>
      <c r="O99" s="138">
        <f t="shared" si="7"/>
        <v>181</v>
      </c>
    </row>
    <row r="100" spans="1:15">
      <c r="A100">
        <v>11</v>
      </c>
      <c r="B100">
        <v>1320</v>
      </c>
      <c r="C100" t="s">
        <v>647</v>
      </c>
      <c r="D100" s="132">
        <v>247</v>
      </c>
      <c r="E100" s="133">
        <v>268</v>
      </c>
      <c r="F100" s="138">
        <v>219</v>
      </c>
      <c r="G100" s="132">
        <v>5</v>
      </c>
      <c r="H100" s="133">
        <v>2</v>
      </c>
      <c r="I100" s="138">
        <v>5</v>
      </c>
      <c r="J100" s="138">
        <v>2</v>
      </c>
      <c r="L100" s="132">
        <f t="shared" si="4"/>
        <v>252</v>
      </c>
      <c r="M100" s="133">
        <f t="shared" si="5"/>
        <v>270</v>
      </c>
      <c r="N100" s="140">
        <f t="shared" si="6"/>
        <v>522</v>
      </c>
      <c r="O100" s="138">
        <f t="shared" si="7"/>
        <v>226</v>
      </c>
    </row>
    <row r="101" spans="1:15">
      <c r="A101">
        <v>11</v>
      </c>
      <c r="B101">
        <v>1330</v>
      </c>
      <c r="C101" t="s">
        <v>648</v>
      </c>
      <c r="D101" s="132">
        <v>519</v>
      </c>
      <c r="E101" s="133">
        <v>540</v>
      </c>
      <c r="F101" s="138">
        <v>489</v>
      </c>
      <c r="G101" s="132">
        <v>20</v>
      </c>
      <c r="H101" s="133">
        <v>13</v>
      </c>
      <c r="I101" s="138">
        <v>23</v>
      </c>
      <c r="J101" s="138">
        <v>6</v>
      </c>
      <c r="L101" s="132">
        <f t="shared" si="4"/>
        <v>539</v>
      </c>
      <c r="M101" s="133">
        <f t="shared" si="5"/>
        <v>553</v>
      </c>
      <c r="N101" s="140">
        <f t="shared" si="6"/>
        <v>1092</v>
      </c>
      <c r="O101" s="138">
        <f t="shared" si="7"/>
        <v>518</v>
      </c>
    </row>
    <row r="102" spans="1:15">
      <c r="A102">
        <v>11</v>
      </c>
      <c r="B102">
        <v>1340</v>
      </c>
      <c r="C102" t="s">
        <v>649</v>
      </c>
      <c r="D102" s="132">
        <v>156</v>
      </c>
      <c r="E102" s="133">
        <v>169</v>
      </c>
      <c r="F102" s="138">
        <v>151</v>
      </c>
      <c r="G102" s="132">
        <v>5</v>
      </c>
      <c r="H102" s="133">
        <v>2</v>
      </c>
      <c r="I102" s="138">
        <v>5</v>
      </c>
      <c r="J102" s="138">
        <v>2</v>
      </c>
      <c r="L102" s="132">
        <f t="shared" si="4"/>
        <v>161</v>
      </c>
      <c r="M102" s="133">
        <f t="shared" si="5"/>
        <v>171</v>
      </c>
      <c r="N102" s="140">
        <f t="shared" si="6"/>
        <v>332</v>
      </c>
      <c r="O102" s="138">
        <f t="shared" si="7"/>
        <v>158</v>
      </c>
    </row>
    <row r="103" spans="1:15">
      <c r="A103">
        <v>11</v>
      </c>
      <c r="B103">
        <v>1350</v>
      </c>
      <c r="C103" t="s">
        <v>650</v>
      </c>
      <c r="D103" s="132">
        <v>293</v>
      </c>
      <c r="E103" s="133">
        <v>293</v>
      </c>
      <c r="F103" s="138">
        <v>272</v>
      </c>
      <c r="G103" s="132">
        <v>10</v>
      </c>
      <c r="H103" s="133">
        <v>2</v>
      </c>
      <c r="I103" s="138">
        <v>10</v>
      </c>
      <c r="J103" s="138">
        <v>2</v>
      </c>
      <c r="L103" s="132">
        <f t="shared" si="4"/>
        <v>303</v>
      </c>
      <c r="M103" s="133">
        <f t="shared" si="5"/>
        <v>295</v>
      </c>
      <c r="N103" s="140">
        <f t="shared" si="6"/>
        <v>598</v>
      </c>
      <c r="O103" s="138">
        <f t="shared" si="7"/>
        <v>284</v>
      </c>
    </row>
    <row r="104" spans="1:15">
      <c r="A104">
        <v>11</v>
      </c>
      <c r="B104">
        <v>1360</v>
      </c>
      <c r="C104" t="s">
        <v>651</v>
      </c>
      <c r="D104" s="132">
        <v>33</v>
      </c>
      <c r="E104" s="133">
        <v>39</v>
      </c>
      <c r="F104" s="138">
        <v>34</v>
      </c>
      <c r="G104" s="132">
        <v>0</v>
      </c>
      <c r="H104" s="133">
        <v>1</v>
      </c>
      <c r="I104" s="138">
        <v>0</v>
      </c>
      <c r="J104" s="138">
        <v>1</v>
      </c>
      <c r="L104" s="132">
        <f t="shared" si="4"/>
        <v>33</v>
      </c>
      <c r="M104" s="133">
        <f t="shared" si="5"/>
        <v>40</v>
      </c>
      <c r="N104" s="140">
        <f t="shared" si="6"/>
        <v>73</v>
      </c>
      <c r="O104" s="138">
        <f t="shared" si="7"/>
        <v>35</v>
      </c>
    </row>
    <row r="105" spans="1:15">
      <c r="A105">
        <v>11</v>
      </c>
      <c r="B105">
        <v>1370</v>
      </c>
      <c r="C105" t="s">
        <v>652</v>
      </c>
      <c r="D105" s="132">
        <v>4</v>
      </c>
      <c r="E105" s="133">
        <v>3</v>
      </c>
      <c r="F105" s="138">
        <v>1</v>
      </c>
      <c r="G105" s="132">
        <v>0</v>
      </c>
      <c r="H105" s="133">
        <v>0</v>
      </c>
      <c r="I105" s="138">
        <v>0</v>
      </c>
      <c r="J105" s="138">
        <v>0</v>
      </c>
      <c r="L105" s="132">
        <f t="shared" si="4"/>
        <v>4</v>
      </c>
      <c r="M105" s="133">
        <f t="shared" si="5"/>
        <v>3</v>
      </c>
      <c r="N105" s="140">
        <f t="shared" si="6"/>
        <v>7</v>
      </c>
      <c r="O105" s="138">
        <f t="shared" si="7"/>
        <v>1</v>
      </c>
    </row>
    <row r="106" spans="1:15">
      <c r="A106">
        <v>11</v>
      </c>
      <c r="B106">
        <v>1390</v>
      </c>
      <c r="C106" t="s">
        <v>106</v>
      </c>
      <c r="D106" s="132">
        <v>91</v>
      </c>
      <c r="E106" s="133">
        <v>111</v>
      </c>
      <c r="F106" s="138">
        <v>92</v>
      </c>
      <c r="G106" s="132">
        <v>0</v>
      </c>
      <c r="H106" s="133">
        <v>3</v>
      </c>
      <c r="I106" s="138">
        <v>0</v>
      </c>
      <c r="J106" s="138">
        <v>3</v>
      </c>
      <c r="L106" s="132">
        <f t="shared" si="4"/>
        <v>91</v>
      </c>
      <c r="M106" s="133">
        <f t="shared" si="5"/>
        <v>114</v>
      </c>
      <c r="N106" s="140">
        <f t="shared" si="6"/>
        <v>205</v>
      </c>
      <c r="O106" s="138">
        <f t="shared" si="7"/>
        <v>95</v>
      </c>
    </row>
    <row r="107" spans="1:15">
      <c r="A107">
        <v>11</v>
      </c>
      <c r="B107">
        <v>1400</v>
      </c>
      <c r="C107" t="s">
        <v>653</v>
      </c>
      <c r="D107" s="132">
        <v>172</v>
      </c>
      <c r="E107" s="133">
        <v>197</v>
      </c>
      <c r="F107" s="138">
        <v>165</v>
      </c>
      <c r="G107" s="132">
        <v>0</v>
      </c>
      <c r="H107" s="133">
        <v>1</v>
      </c>
      <c r="I107" s="138">
        <v>0</v>
      </c>
      <c r="J107" s="138">
        <v>1</v>
      </c>
      <c r="L107" s="132">
        <f t="shared" si="4"/>
        <v>172</v>
      </c>
      <c r="M107" s="133">
        <f t="shared" si="5"/>
        <v>198</v>
      </c>
      <c r="N107" s="140">
        <f t="shared" si="6"/>
        <v>370</v>
      </c>
      <c r="O107" s="138">
        <f t="shared" si="7"/>
        <v>166</v>
      </c>
    </row>
    <row r="108" spans="1:15">
      <c r="A108">
        <v>11</v>
      </c>
      <c r="B108">
        <v>1410</v>
      </c>
      <c r="C108" t="s">
        <v>654</v>
      </c>
      <c r="D108" s="132">
        <v>276</v>
      </c>
      <c r="E108" s="133">
        <v>294</v>
      </c>
      <c r="F108" s="138">
        <v>267</v>
      </c>
      <c r="G108" s="132">
        <v>4</v>
      </c>
      <c r="H108" s="133">
        <v>8</v>
      </c>
      <c r="I108" s="138">
        <v>11</v>
      </c>
      <c r="J108" s="138">
        <v>1</v>
      </c>
      <c r="L108" s="132">
        <f t="shared" si="4"/>
        <v>280</v>
      </c>
      <c r="M108" s="133">
        <f t="shared" si="5"/>
        <v>302</v>
      </c>
      <c r="N108" s="140">
        <f t="shared" si="6"/>
        <v>582</v>
      </c>
      <c r="O108" s="138">
        <f t="shared" si="7"/>
        <v>279</v>
      </c>
    </row>
    <row r="109" spans="1:15">
      <c r="A109">
        <v>11</v>
      </c>
      <c r="B109">
        <v>1420</v>
      </c>
      <c r="C109" t="s">
        <v>655</v>
      </c>
      <c r="D109" s="132">
        <v>186</v>
      </c>
      <c r="E109" s="133">
        <v>202</v>
      </c>
      <c r="F109" s="138">
        <v>175</v>
      </c>
      <c r="G109" s="132">
        <v>2</v>
      </c>
      <c r="H109" s="133">
        <v>3</v>
      </c>
      <c r="I109" s="138">
        <v>4</v>
      </c>
      <c r="J109" s="138">
        <v>1</v>
      </c>
      <c r="L109" s="132">
        <f t="shared" si="4"/>
        <v>188</v>
      </c>
      <c r="M109" s="133">
        <f t="shared" si="5"/>
        <v>205</v>
      </c>
      <c r="N109" s="140">
        <f t="shared" si="6"/>
        <v>393</v>
      </c>
      <c r="O109" s="138">
        <f t="shared" si="7"/>
        <v>180</v>
      </c>
    </row>
    <row r="110" spans="1:15">
      <c r="A110">
        <v>11</v>
      </c>
      <c r="B110">
        <v>1430</v>
      </c>
      <c r="C110" t="s">
        <v>115</v>
      </c>
      <c r="D110" s="132">
        <v>17</v>
      </c>
      <c r="E110" s="133">
        <v>17</v>
      </c>
      <c r="F110" s="138">
        <v>13</v>
      </c>
      <c r="G110" s="132">
        <v>0</v>
      </c>
      <c r="H110" s="133">
        <v>0</v>
      </c>
      <c r="I110" s="138">
        <v>0</v>
      </c>
      <c r="J110" s="138">
        <v>0</v>
      </c>
      <c r="L110" s="132">
        <f t="shared" si="4"/>
        <v>17</v>
      </c>
      <c r="M110" s="133">
        <f t="shared" si="5"/>
        <v>17</v>
      </c>
      <c r="N110" s="140">
        <f t="shared" si="6"/>
        <v>34</v>
      </c>
      <c r="O110" s="138">
        <f t="shared" si="7"/>
        <v>13</v>
      </c>
    </row>
    <row r="111" spans="1:15">
      <c r="A111">
        <v>11</v>
      </c>
      <c r="B111">
        <v>1450</v>
      </c>
      <c r="C111" t="s">
        <v>117</v>
      </c>
      <c r="D111" s="132">
        <v>143</v>
      </c>
      <c r="E111" s="133">
        <v>168</v>
      </c>
      <c r="F111" s="138">
        <v>128</v>
      </c>
      <c r="G111" s="132">
        <v>8</v>
      </c>
      <c r="H111" s="133">
        <v>3</v>
      </c>
      <c r="I111" s="138">
        <v>4</v>
      </c>
      <c r="J111" s="138">
        <v>4</v>
      </c>
      <c r="L111" s="132">
        <f t="shared" si="4"/>
        <v>151</v>
      </c>
      <c r="M111" s="133">
        <f t="shared" si="5"/>
        <v>171</v>
      </c>
      <c r="N111" s="140">
        <f t="shared" si="6"/>
        <v>322</v>
      </c>
      <c r="O111" s="138">
        <f t="shared" si="7"/>
        <v>136</v>
      </c>
    </row>
    <row r="112" spans="1:15">
      <c r="A112">
        <v>11</v>
      </c>
      <c r="B112">
        <v>1460</v>
      </c>
      <c r="C112" t="s">
        <v>656</v>
      </c>
      <c r="D112" s="132">
        <v>51</v>
      </c>
      <c r="E112" s="133">
        <v>67</v>
      </c>
      <c r="F112" s="138">
        <v>49</v>
      </c>
      <c r="G112" s="132">
        <v>4</v>
      </c>
      <c r="H112" s="133">
        <v>0</v>
      </c>
      <c r="I112" s="138">
        <v>4</v>
      </c>
      <c r="J112" s="138">
        <v>0</v>
      </c>
      <c r="L112" s="132">
        <f t="shared" si="4"/>
        <v>55</v>
      </c>
      <c r="M112" s="133">
        <f t="shared" si="5"/>
        <v>67</v>
      </c>
      <c r="N112" s="140">
        <f t="shared" si="6"/>
        <v>122</v>
      </c>
      <c r="O112" s="138">
        <f t="shared" si="7"/>
        <v>53</v>
      </c>
    </row>
    <row r="113" spans="1:18">
      <c r="A113">
        <v>11</v>
      </c>
      <c r="B113">
        <v>1470</v>
      </c>
      <c r="C113" t="s">
        <v>124</v>
      </c>
      <c r="D113" s="132">
        <v>0</v>
      </c>
      <c r="E113" s="133">
        <v>2</v>
      </c>
      <c r="F113" s="138">
        <v>1</v>
      </c>
      <c r="G113" s="132">
        <v>0</v>
      </c>
      <c r="H113" s="133">
        <v>0</v>
      </c>
      <c r="I113" s="138">
        <v>0</v>
      </c>
      <c r="J113" s="138">
        <v>0</v>
      </c>
      <c r="L113" s="132">
        <f t="shared" si="4"/>
        <v>0</v>
      </c>
      <c r="M113" s="133">
        <f t="shared" si="5"/>
        <v>2</v>
      </c>
      <c r="N113" s="140">
        <f t="shared" si="6"/>
        <v>2</v>
      </c>
      <c r="O113" s="138">
        <f t="shared" si="7"/>
        <v>1</v>
      </c>
    </row>
    <row r="114" spans="1:18">
      <c r="A114" s="206">
        <v>11</v>
      </c>
      <c r="B114" s="206">
        <v>1480</v>
      </c>
      <c r="C114" s="206" t="s">
        <v>657</v>
      </c>
      <c r="D114" s="206">
        <v>0</v>
      </c>
      <c r="E114" s="206">
        <v>0</v>
      </c>
      <c r="F114" s="206">
        <v>0</v>
      </c>
      <c r="G114" s="206">
        <v>0</v>
      </c>
      <c r="H114" s="206">
        <v>0</v>
      </c>
      <c r="I114" s="206">
        <v>0</v>
      </c>
      <c r="J114" s="206">
        <v>0</v>
      </c>
      <c r="K114" s="206"/>
      <c r="L114" s="206">
        <f t="shared" si="4"/>
        <v>0</v>
      </c>
      <c r="M114" s="206">
        <f t="shared" si="5"/>
        <v>0</v>
      </c>
      <c r="N114" s="206">
        <f t="shared" si="6"/>
        <v>0</v>
      </c>
      <c r="O114" s="206">
        <f t="shared" si="7"/>
        <v>0</v>
      </c>
      <c r="P114" s="206" t="s">
        <v>739</v>
      </c>
      <c r="Q114" s="206"/>
      <c r="R114" s="206"/>
    </row>
    <row r="115" spans="1:18">
      <c r="A115">
        <v>11</v>
      </c>
      <c r="B115">
        <v>1490</v>
      </c>
      <c r="C115" t="s">
        <v>126</v>
      </c>
      <c r="D115" s="132">
        <v>470</v>
      </c>
      <c r="E115" s="133">
        <v>453</v>
      </c>
      <c r="F115" s="138">
        <v>390</v>
      </c>
      <c r="G115" s="132">
        <v>15</v>
      </c>
      <c r="H115" s="133">
        <v>4</v>
      </c>
      <c r="I115" s="138">
        <v>15</v>
      </c>
      <c r="J115" s="138">
        <v>4</v>
      </c>
      <c r="L115" s="132">
        <f t="shared" si="4"/>
        <v>485</v>
      </c>
      <c r="M115" s="133">
        <f t="shared" si="5"/>
        <v>457</v>
      </c>
      <c r="N115" s="140">
        <f t="shared" si="6"/>
        <v>942</v>
      </c>
      <c r="O115" s="138">
        <f t="shared" si="7"/>
        <v>409</v>
      </c>
    </row>
    <row r="116" spans="1:18">
      <c r="A116">
        <v>11</v>
      </c>
      <c r="B116">
        <v>1500</v>
      </c>
      <c r="C116" t="s">
        <v>658</v>
      </c>
      <c r="D116" s="132">
        <v>56</v>
      </c>
      <c r="E116" s="133">
        <v>64</v>
      </c>
      <c r="F116" s="138">
        <v>54</v>
      </c>
      <c r="G116" s="132">
        <v>2</v>
      </c>
      <c r="H116" s="133">
        <v>1</v>
      </c>
      <c r="I116" s="138">
        <v>2</v>
      </c>
      <c r="J116" s="138">
        <v>1</v>
      </c>
      <c r="L116" s="132">
        <f t="shared" si="4"/>
        <v>58</v>
      </c>
      <c r="M116" s="133">
        <f t="shared" si="5"/>
        <v>65</v>
      </c>
      <c r="N116" s="140">
        <f t="shared" si="6"/>
        <v>123</v>
      </c>
      <c r="O116" s="138">
        <f t="shared" si="7"/>
        <v>57</v>
      </c>
    </row>
    <row r="117" spans="1:18">
      <c r="A117">
        <v>11</v>
      </c>
      <c r="B117">
        <v>1510</v>
      </c>
      <c r="C117" t="s">
        <v>659</v>
      </c>
      <c r="D117" s="132">
        <v>0</v>
      </c>
      <c r="E117" s="133">
        <v>0</v>
      </c>
      <c r="F117" s="138">
        <v>0</v>
      </c>
      <c r="G117" s="132">
        <v>0</v>
      </c>
      <c r="H117" s="133">
        <v>0</v>
      </c>
      <c r="I117" s="138">
        <v>0</v>
      </c>
      <c r="J117" s="138">
        <v>0</v>
      </c>
      <c r="L117" s="132">
        <f t="shared" si="4"/>
        <v>0</v>
      </c>
      <c r="M117" s="133">
        <f t="shared" si="5"/>
        <v>0</v>
      </c>
      <c r="N117" s="140">
        <f t="shared" si="6"/>
        <v>0</v>
      </c>
      <c r="O117" s="138">
        <f t="shared" si="7"/>
        <v>0</v>
      </c>
    </row>
    <row r="118" spans="1:18">
      <c r="A118">
        <v>11</v>
      </c>
      <c r="B118">
        <v>1520</v>
      </c>
      <c r="C118" t="s">
        <v>660</v>
      </c>
      <c r="D118" s="132">
        <v>0</v>
      </c>
      <c r="E118" s="133">
        <v>0</v>
      </c>
      <c r="F118" s="138">
        <v>0</v>
      </c>
      <c r="G118" s="132">
        <v>0</v>
      </c>
      <c r="H118" s="133">
        <v>0</v>
      </c>
      <c r="I118" s="138">
        <v>0</v>
      </c>
      <c r="J118" s="138">
        <v>0</v>
      </c>
      <c r="L118" s="132">
        <f t="shared" si="4"/>
        <v>0</v>
      </c>
      <c r="M118" s="133">
        <f t="shared" si="5"/>
        <v>0</v>
      </c>
      <c r="N118" s="140">
        <f t="shared" si="6"/>
        <v>0</v>
      </c>
      <c r="O118" s="138">
        <f t="shared" si="7"/>
        <v>0</v>
      </c>
    </row>
    <row r="119" spans="1:18">
      <c r="A119" s="146">
        <v>11</v>
      </c>
      <c r="B119" s="146">
        <v>1530</v>
      </c>
      <c r="C119" s="146" t="s">
        <v>661</v>
      </c>
      <c r="D119" s="146">
        <v>0</v>
      </c>
      <c r="E119" s="146">
        <v>0</v>
      </c>
      <c r="F119" s="146">
        <v>0</v>
      </c>
      <c r="G119" s="146">
        <v>0</v>
      </c>
      <c r="H119" s="146">
        <v>0</v>
      </c>
      <c r="I119" s="146">
        <v>0</v>
      </c>
      <c r="J119" s="146">
        <v>0</v>
      </c>
      <c r="K119" s="146"/>
      <c r="L119" s="146">
        <f t="shared" si="4"/>
        <v>0</v>
      </c>
      <c r="M119" s="146">
        <f t="shared" si="5"/>
        <v>0</v>
      </c>
      <c r="N119" s="146">
        <f t="shared" si="6"/>
        <v>0</v>
      </c>
      <c r="O119" s="146">
        <f t="shared" si="7"/>
        <v>0</v>
      </c>
      <c r="Q119" t="s">
        <v>758</v>
      </c>
    </row>
    <row r="120" spans="1:18">
      <c r="A120" s="146">
        <v>11</v>
      </c>
      <c r="B120" s="146">
        <v>1540</v>
      </c>
      <c r="C120" s="146" t="s">
        <v>662</v>
      </c>
      <c r="D120" s="146">
        <v>0</v>
      </c>
      <c r="E120" s="146">
        <v>0</v>
      </c>
      <c r="F120" s="146">
        <v>0</v>
      </c>
      <c r="G120" s="146">
        <v>0</v>
      </c>
      <c r="H120" s="146">
        <v>0</v>
      </c>
      <c r="I120" s="146">
        <v>0</v>
      </c>
      <c r="J120" s="146">
        <v>0</v>
      </c>
      <c r="K120" s="146"/>
      <c r="L120" s="146">
        <f t="shared" si="4"/>
        <v>0</v>
      </c>
      <c r="M120" s="146">
        <f t="shared" si="5"/>
        <v>0</v>
      </c>
      <c r="N120" s="146">
        <f t="shared" si="6"/>
        <v>0</v>
      </c>
      <c r="O120" s="146">
        <f t="shared" si="7"/>
        <v>0</v>
      </c>
    </row>
    <row r="121" spans="1:18">
      <c r="A121" s="146">
        <v>11</v>
      </c>
      <c r="B121" s="146">
        <v>1550</v>
      </c>
      <c r="C121" s="146" t="s">
        <v>663</v>
      </c>
      <c r="D121" s="146">
        <v>0</v>
      </c>
      <c r="E121" s="146">
        <v>0</v>
      </c>
      <c r="F121" s="146">
        <v>0</v>
      </c>
      <c r="G121" s="146">
        <v>0</v>
      </c>
      <c r="H121" s="146">
        <v>0</v>
      </c>
      <c r="I121" s="146">
        <v>0</v>
      </c>
      <c r="J121" s="146">
        <v>0</v>
      </c>
      <c r="K121" s="146"/>
      <c r="L121" s="132">
        <f t="shared" si="4"/>
        <v>0</v>
      </c>
      <c r="M121" s="133">
        <f t="shared" si="5"/>
        <v>0</v>
      </c>
      <c r="N121" s="140">
        <f t="shared" si="6"/>
        <v>0</v>
      </c>
      <c r="O121" s="146">
        <f t="shared" si="7"/>
        <v>0</v>
      </c>
    </row>
    <row r="122" spans="1:18">
      <c r="A122">
        <v>11</v>
      </c>
      <c r="B122">
        <v>1560</v>
      </c>
      <c r="C122" t="s">
        <v>140</v>
      </c>
      <c r="D122" s="132">
        <v>267</v>
      </c>
      <c r="E122" s="133">
        <v>303</v>
      </c>
      <c r="F122" s="138">
        <v>228</v>
      </c>
      <c r="G122" s="132">
        <v>1</v>
      </c>
      <c r="H122" s="133">
        <v>20</v>
      </c>
      <c r="I122" s="138">
        <v>19</v>
      </c>
      <c r="J122" s="138">
        <v>2</v>
      </c>
      <c r="L122" s="132">
        <f t="shared" si="4"/>
        <v>268</v>
      </c>
      <c r="M122" s="133">
        <f t="shared" si="5"/>
        <v>323</v>
      </c>
      <c r="N122" s="140">
        <f t="shared" si="6"/>
        <v>591</v>
      </c>
      <c r="O122" s="138">
        <f t="shared" si="7"/>
        <v>249</v>
      </c>
    </row>
    <row r="123" spans="1:18">
      <c r="A123">
        <v>11</v>
      </c>
      <c r="B123">
        <v>1570</v>
      </c>
      <c r="C123" t="s">
        <v>664</v>
      </c>
      <c r="D123" s="132">
        <v>0</v>
      </c>
      <c r="E123" s="133">
        <v>0</v>
      </c>
      <c r="F123" s="138">
        <v>0</v>
      </c>
      <c r="G123" s="132">
        <v>0</v>
      </c>
      <c r="H123" s="133">
        <v>0</v>
      </c>
      <c r="I123" s="138">
        <v>0</v>
      </c>
      <c r="J123" s="138">
        <v>0</v>
      </c>
      <c r="L123" s="132">
        <f t="shared" si="4"/>
        <v>0</v>
      </c>
      <c r="M123" s="133">
        <f t="shared" si="5"/>
        <v>0</v>
      </c>
      <c r="N123" s="140">
        <f t="shared" si="6"/>
        <v>0</v>
      </c>
      <c r="O123" s="138">
        <f t="shared" si="7"/>
        <v>0</v>
      </c>
    </row>
    <row r="124" spans="1:18">
      <c r="A124">
        <v>11</v>
      </c>
      <c r="B124">
        <v>1580</v>
      </c>
      <c r="C124" t="s">
        <v>144</v>
      </c>
      <c r="D124" s="132">
        <v>123</v>
      </c>
      <c r="E124" s="133">
        <v>120</v>
      </c>
      <c r="F124" s="138">
        <v>101</v>
      </c>
      <c r="G124" s="132">
        <v>6</v>
      </c>
      <c r="H124" s="133">
        <v>1</v>
      </c>
      <c r="I124" s="138">
        <v>6</v>
      </c>
      <c r="J124" s="138">
        <v>1</v>
      </c>
      <c r="L124" s="132">
        <f>D124+G124</f>
        <v>129</v>
      </c>
      <c r="M124" s="133">
        <f t="shared" si="5"/>
        <v>121</v>
      </c>
      <c r="N124" s="140">
        <f>L124+M124</f>
        <v>250</v>
      </c>
      <c r="O124" s="138">
        <f t="shared" si="7"/>
        <v>108</v>
      </c>
    </row>
    <row r="125" spans="1:18">
      <c r="A125">
        <v>11</v>
      </c>
      <c r="B125">
        <v>1600</v>
      </c>
      <c r="C125" t="s">
        <v>147</v>
      </c>
      <c r="D125" s="132">
        <v>20</v>
      </c>
      <c r="E125" s="133">
        <v>20</v>
      </c>
      <c r="F125" s="138">
        <v>13</v>
      </c>
      <c r="G125" s="132">
        <v>0</v>
      </c>
      <c r="H125" s="133">
        <v>0</v>
      </c>
      <c r="I125" s="138">
        <v>0</v>
      </c>
      <c r="J125" s="138">
        <v>0</v>
      </c>
      <c r="L125" s="132">
        <f t="shared" si="4"/>
        <v>20</v>
      </c>
      <c r="M125" s="133">
        <f t="shared" si="5"/>
        <v>20</v>
      </c>
      <c r="N125" s="140">
        <f t="shared" si="6"/>
        <v>40</v>
      </c>
      <c r="O125" s="138">
        <f t="shared" si="7"/>
        <v>13</v>
      </c>
    </row>
    <row r="126" spans="1:18">
      <c r="A126">
        <v>11</v>
      </c>
      <c r="B126">
        <v>1610</v>
      </c>
      <c r="C126" t="s">
        <v>665</v>
      </c>
      <c r="D126" s="132">
        <v>145</v>
      </c>
      <c r="E126" s="133">
        <v>142</v>
      </c>
      <c r="F126" s="138">
        <v>98</v>
      </c>
      <c r="G126" s="132">
        <v>18</v>
      </c>
      <c r="H126" s="133">
        <v>2</v>
      </c>
      <c r="I126" s="138">
        <v>17</v>
      </c>
      <c r="J126" s="138">
        <v>3</v>
      </c>
      <c r="L126" s="132">
        <f t="shared" si="4"/>
        <v>163</v>
      </c>
      <c r="M126" s="133">
        <f t="shared" si="5"/>
        <v>144</v>
      </c>
      <c r="N126" s="140">
        <f t="shared" si="6"/>
        <v>307</v>
      </c>
      <c r="O126" s="138">
        <f t="shared" si="7"/>
        <v>118</v>
      </c>
    </row>
    <row r="127" spans="1:18">
      <c r="A127">
        <v>11</v>
      </c>
      <c r="B127">
        <v>1620</v>
      </c>
      <c r="C127" t="s">
        <v>666</v>
      </c>
      <c r="D127" s="132">
        <v>5</v>
      </c>
      <c r="E127" s="133">
        <v>5</v>
      </c>
      <c r="F127" s="138">
        <v>3</v>
      </c>
      <c r="G127" s="132">
        <v>2</v>
      </c>
      <c r="H127" s="133">
        <v>0</v>
      </c>
      <c r="I127" s="138">
        <v>2</v>
      </c>
      <c r="J127" s="138">
        <v>0</v>
      </c>
      <c r="L127" s="132">
        <f t="shared" si="4"/>
        <v>7</v>
      </c>
      <c r="M127" s="133">
        <f t="shared" si="5"/>
        <v>5</v>
      </c>
      <c r="N127" s="140">
        <f t="shared" si="6"/>
        <v>12</v>
      </c>
      <c r="O127" s="138">
        <f t="shared" si="7"/>
        <v>5</v>
      </c>
    </row>
    <row r="128" spans="1:18">
      <c r="A128">
        <v>11</v>
      </c>
      <c r="B128">
        <v>1630</v>
      </c>
      <c r="C128" t="s">
        <v>155</v>
      </c>
      <c r="D128" s="132">
        <v>25</v>
      </c>
      <c r="E128" s="133">
        <v>21</v>
      </c>
      <c r="F128" s="138">
        <v>14</v>
      </c>
      <c r="G128" s="132">
        <v>0</v>
      </c>
      <c r="H128" s="133">
        <v>1</v>
      </c>
      <c r="I128" s="138">
        <v>0</v>
      </c>
      <c r="J128" s="138">
        <v>1</v>
      </c>
      <c r="L128" s="132">
        <f t="shared" si="4"/>
        <v>25</v>
      </c>
      <c r="M128" s="133">
        <f t="shared" si="5"/>
        <v>22</v>
      </c>
      <c r="N128" s="140">
        <f t="shared" si="6"/>
        <v>47</v>
      </c>
      <c r="O128" s="138">
        <f t="shared" si="7"/>
        <v>15</v>
      </c>
    </row>
    <row r="129" spans="1:16" ht="15" thickBot="1">
      <c r="A129">
        <v>11</v>
      </c>
      <c r="B129">
        <v>1640</v>
      </c>
      <c r="C129" s="141" t="s">
        <v>158</v>
      </c>
      <c r="D129" s="142">
        <v>40</v>
      </c>
      <c r="E129" s="143">
        <v>34</v>
      </c>
      <c r="F129" s="144">
        <v>35</v>
      </c>
      <c r="G129" s="142">
        <v>9</v>
      </c>
      <c r="H129" s="143">
        <v>1</v>
      </c>
      <c r="I129" s="144">
        <v>9</v>
      </c>
      <c r="J129" s="144">
        <v>1</v>
      </c>
      <c r="K129" s="141"/>
      <c r="L129" s="142">
        <f t="shared" si="4"/>
        <v>49</v>
      </c>
      <c r="M129" s="143">
        <f t="shared" si="5"/>
        <v>35</v>
      </c>
      <c r="N129" s="145">
        <f>L129+M129</f>
        <v>84</v>
      </c>
      <c r="O129" s="144">
        <f t="shared" si="7"/>
        <v>45</v>
      </c>
      <c r="P129" s="141"/>
    </row>
    <row r="130" spans="1:16" ht="15" thickTop="1">
      <c r="A130">
        <v>11</v>
      </c>
      <c r="B130">
        <v>1650</v>
      </c>
      <c r="C130" t="s">
        <v>167</v>
      </c>
      <c r="D130" s="132">
        <v>313</v>
      </c>
      <c r="E130" s="133">
        <v>398</v>
      </c>
      <c r="F130" s="138">
        <v>298</v>
      </c>
      <c r="G130" s="132">
        <v>22</v>
      </c>
      <c r="H130" s="133">
        <v>6</v>
      </c>
      <c r="I130" s="138">
        <v>25</v>
      </c>
      <c r="J130" s="138">
        <v>3</v>
      </c>
      <c r="L130" s="132">
        <f t="shared" si="4"/>
        <v>335</v>
      </c>
      <c r="M130" s="133">
        <f t="shared" si="5"/>
        <v>404</v>
      </c>
      <c r="N130" s="140">
        <f t="shared" si="6"/>
        <v>739</v>
      </c>
      <c r="O130" s="138">
        <f t="shared" si="7"/>
        <v>326</v>
      </c>
    </row>
    <row r="131" spans="1:16">
      <c r="A131">
        <v>11</v>
      </c>
      <c r="B131">
        <v>1670</v>
      </c>
      <c r="C131" t="s">
        <v>667</v>
      </c>
      <c r="D131" s="132">
        <v>182</v>
      </c>
      <c r="E131" s="133">
        <v>182</v>
      </c>
      <c r="F131" s="138">
        <v>144</v>
      </c>
      <c r="G131" s="132">
        <v>2</v>
      </c>
      <c r="H131" s="133">
        <v>0</v>
      </c>
      <c r="I131" s="138">
        <v>2</v>
      </c>
      <c r="J131" s="138">
        <v>0</v>
      </c>
      <c r="L131" s="132">
        <f t="shared" ref="L131:L170" si="8">D131+G131</f>
        <v>184</v>
      </c>
      <c r="M131" s="133">
        <f t="shared" ref="M131:M170" si="9">E131+H131</f>
        <v>182</v>
      </c>
      <c r="N131" s="140">
        <f t="shared" ref="N131:N170" si="10">L131+M131</f>
        <v>366</v>
      </c>
      <c r="O131" s="138">
        <f t="shared" ref="O131:O170" si="11">F131+I131+J131</f>
        <v>146</v>
      </c>
    </row>
    <row r="132" spans="1:16">
      <c r="A132">
        <v>11</v>
      </c>
      <c r="B132">
        <v>1680</v>
      </c>
      <c r="C132" t="s">
        <v>668</v>
      </c>
      <c r="D132" s="132">
        <v>44</v>
      </c>
      <c r="E132" s="133">
        <v>44</v>
      </c>
      <c r="F132" s="138">
        <v>34</v>
      </c>
      <c r="G132" s="132">
        <v>0</v>
      </c>
      <c r="H132" s="133">
        <v>0</v>
      </c>
      <c r="I132" s="138">
        <v>0</v>
      </c>
      <c r="J132" s="138">
        <v>0</v>
      </c>
      <c r="L132" s="132">
        <f t="shared" si="8"/>
        <v>44</v>
      </c>
      <c r="M132" s="133">
        <f t="shared" si="9"/>
        <v>44</v>
      </c>
      <c r="N132" s="140">
        <f t="shared" si="10"/>
        <v>88</v>
      </c>
      <c r="O132" s="138">
        <f t="shared" si="11"/>
        <v>34</v>
      </c>
    </row>
    <row r="133" spans="1:16">
      <c r="A133">
        <v>11</v>
      </c>
      <c r="B133">
        <v>1690</v>
      </c>
      <c r="C133" t="s">
        <v>669</v>
      </c>
      <c r="D133" s="132">
        <v>41</v>
      </c>
      <c r="E133" s="133">
        <v>43</v>
      </c>
      <c r="F133" s="138">
        <v>36</v>
      </c>
      <c r="G133" s="132">
        <v>1</v>
      </c>
      <c r="H133" s="133">
        <v>0</v>
      </c>
      <c r="I133" s="138">
        <v>1</v>
      </c>
      <c r="J133" s="138">
        <v>0</v>
      </c>
      <c r="L133" s="132">
        <f t="shared" si="8"/>
        <v>42</v>
      </c>
      <c r="M133" s="133">
        <f t="shared" si="9"/>
        <v>43</v>
      </c>
      <c r="N133" s="140">
        <f t="shared" si="10"/>
        <v>85</v>
      </c>
      <c r="O133" s="138">
        <f t="shared" si="11"/>
        <v>37</v>
      </c>
    </row>
    <row r="134" spans="1:16">
      <c r="A134">
        <v>11</v>
      </c>
      <c r="B134">
        <v>1700</v>
      </c>
      <c r="C134" t="s">
        <v>670</v>
      </c>
      <c r="D134" s="132">
        <v>39</v>
      </c>
      <c r="E134" s="133">
        <v>38</v>
      </c>
      <c r="F134" s="138">
        <v>36</v>
      </c>
      <c r="G134" s="132">
        <v>0</v>
      </c>
      <c r="H134" s="133">
        <v>1</v>
      </c>
      <c r="I134" s="138">
        <v>0</v>
      </c>
      <c r="J134" s="138">
        <v>1</v>
      </c>
      <c r="L134" s="132">
        <f t="shared" si="8"/>
        <v>39</v>
      </c>
      <c r="M134" s="133">
        <f t="shared" si="9"/>
        <v>39</v>
      </c>
      <c r="N134" s="140">
        <f t="shared" si="10"/>
        <v>78</v>
      </c>
      <c r="O134" s="138">
        <f t="shared" si="11"/>
        <v>37</v>
      </c>
    </row>
    <row r="135" spans="1:16" ht="15" thickBot="1">
      <c r="A135">
        <v>11</v>
      </c>
      <c r="B135">
        <v>1710</v>
      </c>
      <c r="C135" s="207" t="s">
        <v>671</v>
      </c>
      <c r="D135" s="208">
        <v>21</v>
      </c>
      <c r="E135" s="209">
        <v>25</v>
      </c>
      <c r="F135" s="210">
        <v>23</v>
      </c>
      <c r="G135" s="208">
        <v>0</v>
      </c>
      <c r="H135" s="209">
        <v>0</v>
      </c>
      <c r="I135" s="210">
        <v>0</v>
      </c>
      <c r="J135" s="210">
        <v>0</v>
      </c>
      <c r="K135" s="207"/>
      <c r="L135" s="208">
        <f t="shared" si="8"/>
        <v>21</v>
      </c>
      <c r="M135" s="209">
        <f t="shared" si="9"/>
        <v>25</v>
      </c>
      <c r="N135" s="211">
        <f t="shared" si="10"/>
        <v>46</v>
      </c>
      <c r="O135" s="210">
        <f t="shared" si="11"/>
        <v>23</v>
      </c>
      <c r="P135" s="207"/>
    </row>
    <row r="136" spans="1:16" ht="15" thickTop="1">
      <c r="A136">
        <v>11</v>
      </c>
      <c r="B136">
        <v>1720</v>
      </c>
      <c r="C136" s="212" t="s">
        <v>672</v>
      </c>
      <c r="D136" s="213">
        <v>43</v>
      </c>
      <c r="E136" s="214">
        <v>47</v>
      </c>
      <c r="F136" s="215">
        <v>32</v>
      </c>
      <c r="G136" s="213">
        <v>1</v>
      </c>
      <c r="H136" s="214">
        <v>4</v>
      </c>
      <c r="I136" s="215">
        <v>5</v>
      </c>
      <c r="J136" s="215">
        <v>0</v>
      </c>
      <c r="K136" s="212"/>
      <c r="L136" s="213">
        <f t="shared" si="8"/>
        <v>44</v>
      </c>
      <c r="M136" s="214">
        <f t="shared" si="9"/>
        <v>51</v>
      </c>
      <c r="N136" s="216">
        <f t="shared" si="10"/>
        <v>95</v>
      </c>
      <c r="O136" s="215">
        <f t="shared" si="11"/>
        <v>37</v>
      </c>
      <c r="P136" s="212"/>
    </row>
    <row r="137" spans="1:16">
      <c r="A137">
        <v>11</v>
      </c>
      <c r="B137">
        <v>1730</v>
      </c>
      <c r="C137" t="s">
        <v>673</v>
      </c>
      <c r="D137" s="132">
        <v>10</v>
      </c>
      <c r="E137" s="133">
        <v>7</v>
      </c>
      <c r="F137" s="138">
        <v>9</v>
      </c>
      <c r="G137" s="132">
        <v>0</v>
      </c>
      <c r="H137" s="133">
        <v>0</v>
      </c>
      <c r="I137" s="138">
        <v>0</v>
      </c>
      <c r="J137" s="138">
        <v>0</v>
      </c>
      <c r="L137" s="132">
        <f t="shared" si="8"/>
        <v>10</v>
      </c>
      <c r="M137" s="133">
        <f t="shared" si="9"/>
        <v>7</v>
      </c>
      <c r="N137" s="140">
        <f t="shared" si="10"/>
        <v>17</v>
      </c>
      <c r="O137" s="138">
        <f t="shared" si="11"/>
        <v>9</v>
      </c>
    </row>
    <row r="138" spans="1:16">
      <c r="A138">
        <v>11</v>
      </c>
      <c r="B138">
        <v>1750</v>
      </c>
      <c r="C138" t="s">
        <v>65</v>
      </c>
      <c r="D138" s="132">
        <v>13</v>
      </c>
      <c r="E138" s="133">
        <v>8</v>
      </c>
      <c r="F138" s="138">
        <v>13</v>
      </c>
      <c r="G138" s="132">
        <v>0</v>
      </c>
      <c r="H138" s="133">
        <v>0</v>
      </c>
      <c r="I138" s="138">
        <v>0</v>
      </c>
      <c r="J138" s="138">
        <v>0</v>
      </c>
      <c r="L138" s="132">
        <f t="shared" si="8"/>
        <v>13</v>
      </c>
      <c r="M138" s="133">
        <f t="shared" si="9"/>
        <v>8</v>
      </c>
      <c r="N138" s="140">
        <f t="shared" si="10"/>
        <v>21</v>
      </c>
      <c r="O138" s="138">
        <f t="shared" si="11"/>
        <v>13</v>
      </c>
    </row>
    <row r="139" spans="1:16">
      <c r="A139">
        <v>11</v>
      </c>
      <c r="B139">
        <v>1760</v>
      </c>
      <c r="C139" t="s">
        <v>674</v>
      </c>
      <c r="D139" s="132">
        <v>62</v>
      </c>
      <c r="E139" s="133">
        <v>67</v>
      </c>
      <c r="F139" s="138">
        <v>40</v>
      </c>
      <c r="G139" s="132">
        <v>5</v>
      </c>
      <c r="H139" s="133">
        <v>0</v>
      </c>
      <c r="I139" s="138">
        <v>5</v>
      </c>
      <c r="J139" s="138">
        <v>0</v>
      </c>
      <c r="L139" s="132">
        <f t="shared" si="8"/>
        <v>67</v>
      </c>
      <c r="M139" s="133">
        <f t="shared" si="9"/>
        <v>67</v>
      </c>
      <c r="N139" s="140">
        <f t="shared" si="10"/>
        <v>134</v>
      </c>
      <c r="O139" s="138">
        <f t="shared" si="11"/>
        <v>45</v>
      </c>
    </row>
    <row r="140" spans="1:16">
      <c r="A140">
        <v>11</v>
      </c>
      <c r="B140">
        <v>1770</v>
      </c>
      <c r="C140" t="s">
        <v>675</v>
      </c>
      <c r="D140" s="132">
        <v>1</v>
      </c>
      <c r="E140" s="133">
        <v>0</v>
      </c>
      <c r="F140" s="138">
        <v>1</v>
      </c>
      <c r="G140" s="132">
        <v>0</v>
      </c>
      <c r="H140" s="133">
        <v>0</v>
      </c>
      <c r="I140" s="138">
        <v>0</v>
      </c>
      <c r="J140" s="138">
        <v>0</v>
      </c>
      <c r="L140" s="132">
        <f t="shared" si="8"/>
        <v>1</v>
      </c>
      <c r="M140" s="133">
        <f t="shared" si="9"/>
        <v>0</v>
      </c>
      <c r="N140" s="140">
        <f t="shared" si="10"/>
        <v>1</v>
      </c>
      <c r="O140" s="138">
        <f t="shared" si="11"/>
        <v>1</v>
      </c>
    </row>
    <row r="141" spans="1:16">
      <c r="A141">
        <v>11</v>
      </c>
      <c r="B141">
        <v>1780</v>
      </c>
      <c r="C141" t="s">
        <v>676</v>
      </c>
      <c r="D141" s="132">
        <v>0</v>
      </c>
      <c r="E141" s="133">
        <v>0</v>
      </c>
      <c r="F141" s="138">
        <v>0</v>
      </c>
      <c r="G141" s="132">
        <v>0</v>
      </c>
      <c r="H141" s="133">
        <v>0</v>
      </c>
      <c r="I141" s="138">
        <v>0</v>
      </c>
      <c r="J141" s="138">
        <v>0</v>
      </c>
      <c r="L141" s="132">
        <f t="shared" si="8"/>
        <v>0</v>
      </c>
      <c r="M141" s="133">
        <f t="shared" si="9"/>
        <v>0</v>
      </c>
      <c r="N141" s="140">
        <f t="shared" si="10"/>
        <v>0</v>
      </c>
      <c r="O141" s="138">
        <f t="shared" si="11"/>
        <v>0</v>
      </c>
    </row>
    <row r="142" spans="1:16">
      <c r="A142">
        <v>11</v>
      </c>
      <c r="B142">
        <v>1790</v>
      </c>
      <c r="C142" t="s">
        <v>79</v>
      </c>
      <c r="D142" s="132">
        <v>37</v>
      </c>
      <c r="E142" s="133">
        <v>42</v>
      </c>
      <c r="F142" s="138">
        <v>31</v>
      </c>
      <c r="G142" s="132">
        <v>0</v>
      </c>
      <c r="H142" s="133">
        <v>2</v>
      </c>
      <c r="I142" s="138">
        <v>0</v>
      </c>
      <c r="J142" s="138">
        <v>2</v>
      </c>
      <c r="L142" s="132">
        <f t="shared" si="8"/>
        <v>37</v>
      </c>
      <c r="M142" s="133">
        <f t="shared" si="9"/>
        <v>44</v>
      </c>
      <c r="N142" s="140">
        <f t="shared" si="10"/>
        <v>81</v>
      </c>
      <c r="O142" s="138">
        <f t="shared" si="11"/>
        <v>33</v>
      </c>
    </row>
    <row r="143" spans="1:16">
      <c r="A143">
        <v>11</v>
      </c>
      <c r="B143">
        <v>1810</v>
      </c>
      <c r="C143" t="s">
        <v>83</v>
      </c>
      <c r="D143" s="132">
        <v>0</v>
      </c>
      <c r="E143" s="133">
        <v>0</v>
      </c>
      <c r="F143" s="138">
        <v>0</v>
      </c>
      <c r="G143" s="132">
        <v>0</v>
      </c>
      <c r="H143" s="133">
        <v>0</v>
      </c>
      <c r="I143" s="138">
        <v>0</v>
      </c>
      <c r="J143" s="138">
        <v>0</v>
      </c>
      <c r="L143" s="132">
        <f t="shared" si="8"/>
        <v>0</v>
      </c>
      <c r="M143" s="133">
        <f t="shared" si="9"/>
        <v>0</v>
      </c>
      <c r="N143" s="140">
        <f t="shared" si="10"/>
        <v>0</v>
      </c>
      <c r="O143" s="138">
        <f t="shared" si="11"/>
        <v>0</v>
      </c>
    </row>
    <row r="144" spans="1:16">
      <c r="A144">
        <v>11</v>
      </c>
      <c r="B144">
        <v>1820</v>
      </c>
      <c r="C144" t="s">
        <v>677</v>
      </c>
      <c r="D144" s="132">
        <v>34</v>
      </c>
      <c r="E144" s="133">
        <v>29</v>
      </c>
      <c r="F144" s="138">
        <v>25</v>
      </c>
      <c r="G144" s="132">
        <v>2</v>
      </c>
      <c r="H144" s="133">
        <v>0</v>
      </c>
      <c r="I144" s="138">
        <v>2</v>
      </c>
      <c r="J144" s="138">
        <v>0</v>
      </c>
      <c r="L144" s="132">
        <f t="shared" si="8"/>
        <v>36</v>
      </c>
      <c r="M144" s="133">
        <f t="shared" si="9"/>
        <v>29</v>
      </c>
      <c r="N144" s="140">
        <f t="shared" si="10"/>
        <v>65</v>
      </c>
      <c r="O144" s="138">
        <f t="shared" si="11"/>
        <v>27</v>
      </c>
    </row>
    <row r="145" spans="1:16">
      <c r="A145">
        <v>11</v>
      </c>
      <c r="B145">
        <v>1830</v>
      </c>
      <c r="C145" t="s">
        <v>88</v>
      </c>
      <c r="D145" s="132">
        <v>30</v>
      </c>
      <c r="E145" s="133">
        <v>24</v>
      </c>
      <c r="F145" s="138">
        <v>24</v>
      </c>
      <c r="G145" s="132">
        <v>1</v>
      </c>
      <c r="H145" s="133">
        <v>5</v>
      </c>
      <c r="I145" s="138">
        <v>5</v>
      </c>
      <c r="J145" s="138">
        <v>1</v>
      </c>
      <c r="L145" s="132">
        <f t="shared" si="8"/>
        <v>31</v>
      </c>
      <c r="M145" s="133">
        <f t="shared" si="9"/>
        <v>29</v>
      </c>
      <c r="N145" s="140">
        <f t="shared" si="10"/>
        <v>60</v>
      </c>
      <c r="O145" s="138">
        <f t="shared" si="11"/>
        <v>30</v>
      </c>
    </row>
    <row r="146" spans="1:16">
      <c r="A146">
        <v>11</v>
      </c>
      <c r="B146">
        <v>1840</v>
      </c>
      <c r="C146" t="s">
        <v>91</v>
      </c>
      <c r="D146" s="132">
        <v>45</v>
      </c>
      <c r="E146" s="133">
        <v>44</v>
      </c>
      <c r="F146" s="138">
        <v>36</v>
      </c>
      <c r="G146" s="132">
        <v>0</v>
      </c>
      <c r="H146" s="133">
        <v>0</v>
      </c>
      <c r="I146" s="138">
        <v>0</v>
      </c>
      <c r="J146" s="138">
        <v>0</v>
      </c>
      <c r="L146" s="132">
        <f t="shared" si="8"/>
        <v>45</v>
      </c>
      <c r="M146" s="133">
        <f t="shared" si="9"/>
        <v>44</v>
      </c>
      <c r="N146" s="140">
        <f t="shared" si="10"/>
        <v>89</v>
      </c>
      <c r="O146" s="138">
        <f t="shared" si="11"/>
        <v>36</v>
      </c>
    </row>
    <row r="147" spans="1:16">
      <c r="A147">
        <v>11</v>
      </c>
      <c r="B147">
        <v>1850</v>
      </c>
      <c r="C147" t="s">
        <v>94</v>
      </c>
      <c r="D147" s="132">
        <v>34</v>
      </c>
      <c r="E147" s="133">
        <v>26</v>
      </c>
      <c r="F147" s="138">
        <v>27</v>
      </c>
      <c r="G147" s="132">
        <v>1</v>
      </c>
      <c r="H147" s="133">
        <v>2</v>
      </c>
      <c r="I147" s="138">
        <v>1</v>
      </c>
      <c r="J147" s="138">
        <v>2</v>
      </c>
      <c r="L147" s="132">
        <f t="shared" si="8"/>
        <v>35</v>
      </c>
      <c r="M147" s="133">
        <f t="shared" si="9"/>
        <v>28</v>
      </c>
      <c r="N147" s="140">
        <f t="shared" si="10"/>
        <v>63</v>
      </c>
      <c r="O147" s="138">
        <f t="shared" si="11"/>
        <v>30</v>
      </c>
    </row>
    <row r="148" spans="1:16">
      <c r="A148">
        <v>11</v>
      </c>
      <c r="B148">
        <v>1860</v>
      </c>
      <c r="C148" t="s">
        <v>678</v>
      </c>
      <c r="D148" s="132">
        <v>11</v>
      </c>
      <c r="E148" s="133">
        <v>35</v>
      </c>
      <c r="F148" s="138">
        <v>44</v>
      </c>
      <c r="G148" s="132">
        <v>12</v>
      </c>
      <c r="H148" s="133">
        <v>11</v>
      </c>
      <c r="I148" s="138">
        <v>23</v>
      </c>
      <c r="J148" s="138">
        <v>0</v>
      </c>
      <c r="L148" s="132">
        <f t="shared" si="8"/>
        <v>23</v>
      </c>
      <c r="M148" s="133">
        <f t="shared" si="9"/>
        <v>46</v>
      </c>
      <c r="N148" s="140">
        <f t="shared" si="10"/>
        <v>69</v>
      </c>
      <c r="O148" s="138">
        <f t="shared" si="11"/>
        <v>67</v>
      </c>
    </row>
    <row r="149" spans="1:16">
      <c r="A149">
        <v>11</v>
      </c>
      <c r="B149">
        <v>1870</v>
      </c>
      <c r="C149" t="s">
        <v>99</v>
      </c>
      <c r="D149" s="132">
        <v>368</v>
      </c>
      <c r="E149" s="133">
        <v>407</v>
      </c>
      <c r="F149" s="138">
        <v>351</v>
      </c>
      <c r="G149" s="132">
        <v>17</v>
      </c>
      <c r="H149" s="133">
        <v>2</v>
      </c>
      <c r="I149" s="138">
        <v>17</v>
      </c>
      <c r="J149" s="138">
        <v>1</v>
      </c>
      <c r="L149" s="132">
        <f t="shared" si="8"/>
        <v>385</v>
      </c>
      <c r="M149" s="133">
        <f t="shared" si="9"/>
        <v>409</v>
      </c>
      <c r="N149" s="140">
        <f t="shared" si="10"/>
        <v>794</v>
      </c>
      <c r="O149" s="138">
        <f t="shared" si="11"/>
        <v>369</v>
      </c>
    </row>
    <row r="150" spans="1:16">
      <c r="A150">
        <v>11</v>
      </c>
      <c r="B150">
        <v>1890</v>
      </c>
      <c r="C150" t="s">
        <v>103</v>
      </c>
      <c r="D150" s="132">
        <v>139</v>
      </c>
      <c r="E150" s="133">
        <v>163</v>
      </c>
      <c r="F150" s="138">
        <v>112</v>
      </c>
      <c r="G150" s="132">
        <v>2</v>
      </c>
      <c r="H150" s="133">
        <v>1</v>
      </c>
      <c r="I150" s="138">
        <v>2</v>
      </c>
      <c r="J150" s="138">
        <v>1</v>
      </c>
      <c r="L150" s="132">
        <f t="shared" si="8"/>
        <v>141</v>
      </c>
      <c r="M150" s="133">
        <f t="shared" si="9"/>
        <v>164</v>
      </c>
      <c r="N150" s="140">
        <f t="shared" si="10"/>
        <v>305</v>
      </c>
      <c r="O150" s="138">
        <f t="shared" si="11"/>
        <v>115</v>
      </c>
    </row>
    <row r="151" spans="1:16">
      <c r="A151">
        <v>11</v>
      </c>
      <c r="B151">
        <v>1900</v>
      </c>
      <c r="C151" t="s">
        <v>679</v>
      </c>
      <c r="D151" s="132">
        <v>18</v>
      </c>
      <c r="E151" s="133">
        <v>17</v>
      </c>
      <c r="F151" s="138">
        <v>12</v>
      </c>
      <c r="G151" s="132">
        <v>0</v>
      </c>
      <c r="H151" s="133">
        <v>0</v>
      </c>
      <c r="I151" s="138">
        <v>0</v>
      </c>
      <c r="J151" s="138">
        <v>0</v>
      </c>
      <c r="L151" s="132">
        <f t="shared" si="8"/>
        <v>18</v>
      </c>
      <c r="M151" s="133">
        <f t="shared" si="9"/>
        <v>17</v>
      </c>
      <c r="N151" s="140">
        <f t="shared" si="10"/>
        <v>35</v>
      </c>
      <c r="O151" s="138">
        <f t="shared" si="11"/>
        <v>12</v>
      </c>
    </row>
    <row r="152" spans="1:16">
      <c r="A152">
        <v>11</v>
      </c>
      <c r="B152">
        <v>1910</v>
      </c>
      <c r="C152" t="s">
        <v>109</v>
      </c>
      <c r="D152" s="132">
        <v>106</v>
      </c>
      <c r="E152" s="133">
        <v>119</v>
      </c>
      <c r="F152" s="138">
        <v>92</v>
      </c>
      <c r="G152" s="132">
        <v>5</v>
      </c>
      <c r="H152" s="133">
        <v>9</v>
      </c>
      <c r="I152" s="138">
        <v>13</v>
      </c>
      <c r="J152" s="138">
        <v>1</v>
      </c>
      <c r="L152" s="132">
        <f t="shared" si="8"/>
        <v>111</v>
      </c>
      <c r="M152" s="133">
        <f t="shared" si="9"/>
        <v>128</v>
      </c>
      <c r="N152" s="140">
        <f t="shared" si="10"/>
        <v>239</v>
      </c>
      <c r="O152" s="138">
        <f t="shared" si="11"/>
        <v>106</v>
      </c>
    </row>
    <row r="153" spans="1:16">
      <c r="A153">
        <v>11</v>
      </c>
      <c r="B153">
        <v>1920</v>
      </c>
      <c r="C153" t="s">
        <v>680</v>
      </c>
      <c r="D153" s="132">
        <v>134</v>
      </c>
      <c r="E153" s="133">
        <v>136</v>
      </c>
      <c r="F153" s="138">
        <v>100</v>
      </c>
      <c r="G153" s="132">
        <v>19</v>
      </c>
      <c r="H153" s="133">
        <v>2</v>
      </c>
      <c r="I153" s="138">
        <v>20</v>
      </c>
      <c r="J153" s="138">
        <v>1</v>
      </c>
      <c r="L153" s="132">
        <f t="shared" si="8"/>
        <v>153</v>
      </c>
      <c r="M153" s="133">
        <f t="shared" si="9"/>
        <v>138</v>
      </c>
      <c r="N153" s="140">
        <f t="shared" si="10"/>
        <v>291</v>
      </c>
      <c r="O153" s="138">
        <f t="shared" si="11"/>
        <v>121</v>
      </c>
    </row>
    <row r="154" spans="1:16">
      <c r="A154">
        <v>11</v>
      </c>
      <c r="B154">
        <v>1930</v>
      </c>
      <c r="C154" t="s">
        <v>113</v>
      </c>
      <c r="D154" s="132">
        <v>258</v>
      </c>
      <c r="E154" s="133">
        <v>250</v>
      </c>
      <c r="F154" s="138">
        <v>242</v>
      </c>
      <c r="G154" s="132">
        <v>45</v>
      </c>
      <c r="H154" s="133">
        <v>4</v>
      </c>
      <c r="I154" s="138">
        <v>47</v>
      </c>
      <c r="J154" s="138">
        <v>2</v>
      </c>
      <c r="L154" s="132">
        <f t="shared" si="8"/>
        <v>303</v>
      </c>
      <c r="M154" s="133">
        <f t="shared" si="9"/>
        <v>254</v>
      </c>
      <c r="N154" s="140">
        <f t="shared" si="10"/>
        <v>557</v>
      </c>
      <c r="O154" s="138">
        <f t="shared" si="11"/>
        <v>291</v>
      </c>
    </row>
    <row r="155" spans="1:16">
      <c r="A155">
        <v>11</v>
      </c>
      <c r="B155">
        <v>1940</v>
      </c>
      <c r="C155" t="s">
        <v>116</v>
      </c>
      <c r="D155" s="132">
        <v>27</v>
      </c>
      <c r="E155" s="133">
        <v>26</v>
      </c>
      <c r="F155" s="138">
        <v>25</v>
      </c>
      <c r="G155" s="132">
        <v>1</v>
      </c>
      <c r="H155" s="133">
        <v>0</v>
      </c>
      <c r="I155" s="138">
        <v>1</v>
      </c>
      <c r="J155" s="138">
        <v>0</v>
      </c>
      <c r="L155" s="132">
        <f t="shared" si="8"/>
        <v>28</v>
      </c>
      <c r="M155" s="133">
        <f t="shared" si="9"/>
        <v>26</v>
      </c>
      <c r="N155" s="140">
        <f t="shared" si="10"/>
        <v>54</v>
      </c>
      <c r="O155" s="138">
        <f t="shared" si="11"/>
        <v>26</v>
      </c>
    </row>
    <row r="156" spans="1:16">
      <c r="A156">
        <v>11</v>
      </c>
      <c r="B156">
        <v>1950</v>
      </c>
      <c r="C156" t="s">
        <v>118</v>
      </c>
      <c r="D156" s="132">
        <v>119</v>
      </c>
      <c r="E156" s="133">
        <v>113</v>
      </c>
      <c r="F156" s="138">
        <v>79</v>
      </c>
      <c r="G156" s="132">
        <v>18</v>
      </c>
      <c r="H156" s="133">
        <v>1</v>
      </c>
      <c r="I156" s="138">
        <v>18</v>
      </c>
      <c r="J156" s="138">
        <v>1</v>
      </c>
      <c r="L156" s="132">
        <f t="shared" si="8"/>
        <v>137</v>
      </c>
      <c r="M156" s="133">
        <f t="shared" si="9"/>
        <v>114</v>
      </c>
      <c r="N156" s="140">
        <f t="shared" si="10"/>
        <v>251</v>
      </c>
      <c r="O156" s="138">
        <f t="shared" si="11"/>
        <v>98</v>
      </c>
    </row>
    <row r="157" spans="1:16" ht="15" thickBot="1">
      <c r="A157" s="141">
        <v>11</v>
      </c>
      <c r="B157" s="141">
        <v>1960</v>
      </c>
      <c r="C157" s="141" t="s">
        <v>121</v>
      </c>
      <c r="D157" s="142">
        <v>69</v>
      </c>
      <c r="E157" s="143">
        <v>71</v>
      </c>
      <c r="F157" s="144">
        <v>54</v>
      </c>
      <c r="G157" s="142">
        <v>12</v>
      </c>
      <c r="H157" s="143">
        <v>0</v>
      </c>
      <c r="I157" s="144">
        <v>12</v>
      </c>
      <c r="J157" s="144">
        <v>0</v>
      </c>
      <c r="K157" s="141"/>
      <c r="L157" s="142">
        <f t="shared" si="8"/>
        <v>81</v>
      </c>
      <c r="M157" s="143">
        <f t="shared" si="9"/>
        <v>71</v>
      </c>
      <c r="N157" s="145">
        <f t="shared" si="10"/>
        <v>152</v>
      </c>
      <c r="O157" s="144">
        <f t="shared" si="11"/>
        <v>66</v>
      </c>
      <c r="P157" s="141"/>
    </row>
    <row r="158" spans="1:16" ht="15" thickTop="1">
      <c r="A158">
        <v>11</v>
      </c>
      <c r="B158">
        <v>1970</v>
      </c>
      <c r="C158" t="s">
        <v>132</v>
      </c>
      <c r="D158" s="132">
        <v>44</v>
      </c>
      <c r="E158" s="133">
        <v>50</v>
      </c>
      <c r="F158" s="138">
        <v>41</v>
      </c>
      <c r="G158" s="132">
        <v>14</v>
      </c>
      <c r="H158" s="133">
        <v>0</v>
      </c>
      <c r="I158" s="138">
        <v>14</v>
      </c>
      <c r="J158" s="138">
        <v>0</v>
      </c>
      <c r="L158" s="132">
        <f t="shared" si="8"/>
        <v>58</v>
      </c>
      <c r="M158" s="133">
        <f t="shared" si="9"/>
        <v>50</v>
      </c>
      <c r="N158" s="140">
        <f t="shared" si="10"/>
        <v>108</v>
      </c>
      <c r="O158" s="138">
        <f t="shared" si="11"/>
        <v>55</v>
      </c>
    </row>
    <row r="159" spans="1:16">
      <c r="A159">
        <v>11</v>
      </c>
      <c r="B159">
        <v>1980</v>
      </c>
      <c r="C159" t="s">
        <v>136</v>
      </c>
      <c r="D159" s="132">
        <v>199</v>
      </c>
      <c r="E159" s="133">
        <v>202</v>
      </c>
      <c r="F159" s="138">
        <v>178</v>
      </c>
      <c r="G159" s="132">
        <v>24</v>
      </c>
      <c r="H159" s="133">
        <v>4</v>
      </c>
      <c r="I159" s="138">
        <v>26</v>
      </c>
      <c r="J159" s="138">
        <v>2</v>
      </c>
      <c r="L159" s="132">
        <f t="shared" si="8"/>
        <v>223</v>
      </c>
      <c r="M159" s="133">
        <f t="shared" si="9"/>
        <v>206</v>
      </c>
      <c r="N159" s="140">
        <f t="shared" si="10"/>
        <v>429</v>
      </c>
      <c r="O159" s="138">
        <f t="shared" si="11"/>
        <v>206</v>
      </c>
    </row>
    <row r="160" spans="1:16">
      <c r="A160">
        <v>11</v>
      </c>
      <c r="B160">
        <v>1990</v>
      </c>
      <c r="C160" t="s">
        <v>138</v>
      </c>
      <c r="D160" s="132">
        <v>149</v>
      </c>
      <c r="E160" s="133">
        <v>132</v>
      </c>
      <c r="F160" s="138">
        <v>119</v>
      </c>
      <c r="G160" s="132">
        <v>5</v>
      </c>
      <c r="H160" s="133">
        <v>3</v>
      </c>
      <c r="I160" s="138">
        <v>5</v>
      </c>
      <c r="J160" s="138">
        <v>3</v>
      </c>
      <c r="L160" s="132">
        <f t="shared" si="8"/>
        <v>154</v>
      </c>
      <c r="M160" s="133">
        <f t="shared" si="9"/>
        <v>135</v>
      </c>
      <c r="N160" s="140">
        <f t="shared" si="10"/>
        <v>289</v>
      </c>
      <c r="O160" s="138">
        <f t="shared" si="11"/>
        <v>127</v>
      </c>
    </row>
    <row r="161" spans="1:16">
      <c r="A161">
        <v>11</v>
      </c>
      <c r="B161">
        <v>1993</v>
      </c>
      <c r="C161" t="s">
        <v>681</v>
      </c>
      <c r="D161" s="132">
        <v>461</v>
      </c>
      <c r="E161" s="133">
        <v>464</v>
      </c>
      <c r="F161" s="138">
        <v>400</v>
      </c>
      <c r="G161" s="132">
        <v>16</v>
      </c>
      <c r="H161" s="133">
        <v>18</v>
      </c>
      <c r="I161" s="138">
        <v>17</v>
      </c>
      <c r="J161" s="138">
        <v>10</v>
      </c>
      <c r="L161" s="132">
        <f t="shared" si="8"/>
        <v>477</v>
      </c>
      <c r="M161" s="133">
        <f t="shared" si="9"/>
        <v>482</v>
      </c>
      <c r="N161" s="140">
        <f t="shared" si="10"/>
        <v>959</v>
      </c>
      <c r="O161" s="138">
        <f t="shared" si="11"/>
        <v>427</v>
      </c>
    </row>
    <row r="162" spans="1:16">
      <c r="A162">
        <v>11</v>
      </c>
      <c r="B162">
        <v>1995</v>
      </c>
      <c r="C162" t="s">
        <v>682</v>
      </c>
      <c r="D162" s="132">
        <v>237</v>
      </c>
      <c r="E162" s="133">
        <v>221</v>
      </c>
      <c r="F162" s="138">
        <v>193</v>
      </c>
      <c r="G162" s="132">
        <v>0</v>
      </c>
      <c r="H162" s="133">
        <v>1</v>
      </c>
      <c r="I162" s="138">
        <v>0</v>
      </c>
      <c r="J162" s="138">
        <v>1</v>
      </c>
      <c r="L162" s="132">
        <f t="shared" si="8"/>
        <v>237</v>
      </c>
      <c r="M162" s="133">
        <f t="shared" si="9"/>
        <v>222</v>
      </c>
      <c r="N162" s="140">
        <f t="shared" si="10"/>
        <v>459</v>
      </c>
      <c r="O162" s="138">
        <f t="shared" si="11"/>
        <v>194</v>
      </c>
    </row>
    <row r="163" spans="1:16">
      <c r="A163">
        <v>11</v>
      </c>
      <c r="B163">
        <v>1997</v>
      </c>
      <c r="C163" t="s">
        <v>683</v>
      </c>
      <c r="D163" s="132">
        <v>370</v>
      </c>
      <c r="E163" s="133">
        <v>393</v>
      </c>
      <c r="F163" s="138">
        <v>295</v>
      </c>
      <c r="G163" s="132">
        <v>2</v>
      </c>
      <c r="H163" s="133">
        <v>5</v>
      </c>
      <c r="I163" s="138">
        <v>3</v>
      </c>
      <c r="J163" s="138">
        <v>3</v>
      </c>
      <c r="L163" s="132">
        <f t="shared" si="8"/>
        <v>372</v>
      </c>
      <c r="M163" s="133">
        <f t="shared" si="9"/>
        <v>398</v>
      </c>
      <c r="N163" s="140">
        <f t="shared" si="10"/>
        <v>770</v>
      </c>
      <c r="O163" s="138">
        <f t="shared" si="11"/>
        <v>301</v>
      </c>
    </row>
    <row r="164" spans="1:16">
      <c r="A164">
        <v>11</v>
      </c>
      <c r="B164">
        <v>2000</v>
      </c>
      <c r="C164" t="s">
        <v>148</v>
      </c>
      <c r="D164" s="132">
        <v>114</v>
      </c>
      <c r="E164" s="133">
        <v>126</v>
      </c>
      <c r="F164" s="138">
        <v>110</v>
      </c>
      <c r="G164" s="132">
        <v>0</v>
      </c>
      <c r="H164" s="133">
        <v>1</v>
      </c>
      <c r="I164" s="138">
        <v>1</v>
      </c>
      <c r="J164" s="138">
        <v>0</v>
      </c>
      <c r="L164" s="132">
        <f t="shared" si="8"/>
        <v>114</v>
      </c>
      <c r="M164" s="133">
        <f t="shared" si="9"/>
        <v>127</v>
      </c>
      <c r="N164" s="140">
        <f t="shared" si="10"/>
        <v>241</v>
      </c>
      <c r="O164" s="138">
        <f t="shared" si="11"/>
        <v>111</v>
      </c>
    </row>
    <row r="165" spans="1:16">
      <c r="A165">
        <v>11</v>
      </c>
      <c r="B165">
        <v>2010</v>
      </c>
      <c r="C165" t="s">
        <v>150</v>
      </c>
      <c r="D165" s="132">
        <v>132</v>
      </c>
      <c r="E165" s="133">
        <v>123</v>
      </c>
      <c r="F165" s="138">
        <v>106</v>
      </c>
      <c r="G165" s="132">
        <v>6</v>
      </c>
      <c r="H165" s="133">
        <v>1</v>
      </c>
      <c r="I165" s="138">
        <v>6</v>
      </c>
      <c r="J165" s="138">
        <v>1</v>
      </c>
      <c r="L165" s="132">
        <f t="shared" si="8"/>
        <v>138</v>
      </c>
      <c r="M165" s="133">
        <f t="shared" si="9"/>
        <v>124</v>
      </c>
      <c r="N165" s="140">
        <f t="shared" si="10"/>
        <v>262</v>
      </c>
      <c r="O165" s="138">
        <f t="shared" si="11"/>
        <v>113</v>
      </c>
    </row>
    <row r="166" spans="1:16" ht="15" thickBot="1">
      <c r="A166" s="141">
        <v>11</v>
      </c>
      <c r="B166" s="141">
        <v>2020</v>
      </c>
      <c r="C166" s="141" t="s">
        <v>153</v>
      </c>
      <c r="D166" s="142">
        <v>157</v>
      </c>
      <c r="E166" s="143">
        <v>172</v>
      </c>
      <c r="F166" s="144">
        <v>133</v>
      </c>
      <c r="G166" s="142">
        <v>0</v>
      </c>
      <c r="H166" s="143">
        <v>13</v>
      </c>
      <c r="I166" s="144">
        <v>11</v>
      </c>
      <c r="J166" s="144">
        <v>2</v>
      </c>
      <c r="K166" s="141"/>
      <c r="L166" s="142">
        <f t="shared" si="8"/>
        <v>157</v>
      </c>
      <c r="M166" s="143">
        <f t="shared" si="9"/>
        <v>185</v>
      </c>
      <c r="N166" s="145">
        <f t="shared" si="10"/>
        <v>342</v>
      </c>
      <c r="O166" s="144">
        <f t="shared" si="11"/>
        <v>146</v>
      </c>
      <c r="P166" s="141"/>
    </row>
    <row r="167" spans="1:16" ht="15.75" thickTop="1" thickBot="1">
      <c r="A167">
        <v>11</v>
      </c>
      <c r="B167">
        <v>2030</v>
      </c>
      <c r="C167" t="s">
        <v>684</v>
      </c>
      <c r="D167" s="132">
        <v>255</v>
      </c>
      <c r="E167" s="133">
        <v>249</v>
      </c>
      <c r="F167" s="138">
        <v>191</v>
      </c>
      <c r="G167" s="132">
        <v>20</v>
      </c>
      <c r="H167" s="133">
        <v>0</v>
      </c>
      <c r="I167" s="138">
        <v>19</v>
      </c>
      <c r="J167" s="138">
        <v>1</v>
      </c>
      <c r="L167" s="132">
        <f t="shared" si="8"/>
        <v>275</v>
      </c>
      <c r="M167" s="143">
        <f t="shared" si="9"/>
        <v>249</v>
      </c>
      <c r="N167" s="140">
        <f t="shared" si="10"/>
        <v>524</v>
      </c>
      <c r="O167" s="138">
        <f t="shared" si="11"/>
        <v>211</v>
      </c>
    </row>
    <row r="168" spans="1:16" ht="15" thickTop="1">
      <c r="A168">
        <v>11</v>
      </c>
      <c r="B168">
        <v>2040</v>
      </c>
      <c r="C168" t="s">
        <v>685</v>
      </c>
      <c r="D168" s="132">
        <v>633</v>
      </c>
      <c r="E168" s="133">
        <v>627</v>
      </c>
      <c r="F168" s="138">
        <v>515</v>
      </c>
      <c r="G168" s="132">
        <v>49</v>
      </c>
      <c r="H168" s="133">
        <v>13</v>
      </c>
      <c r="I168" s="138">
        <v>53</v>
      </c>
      <c r="J168" s="138">
        <v>6</v>
      </c>
      <c r="L168" s="132">
        <f t="shared" si="8"/>
        <v>682</v>
      </c>
      <c r="M168" s="133">
        <f t="shared" si="9"/>
        <v>640</v>
      </c>
      <c r="N168" s="140">
        <f t="shared" si="10"/>
        <v>1322</v>
      </c>
      <c r="O168" s="138">
        <f t="shared" si="11"/>
        <v>574</v>
      </c>
    </row>
    <row r="169" spans="1:16">
      <c r="A169">
        <v>11</v>
      </c>
      <c r="B169">
        <v>2050</v>
      </c>
      <c r="C169" t="s">
        <v>686</v>
      </c>
      <c r="D169" s="132">
        <v>165</v>
      </c>
      <c r="E169" s="133">
        <v>149</v>
      </c>
      <c r="F169" s="138">
        <v>119</v>
      </c>
      <c r="G169" s="132">
        <v>9</v>
      </c>
      <c r="H169" s="133">
        <v>5</v>
      </c>
      <c r="I169" s="138">
        <v>8</v>
      </c>
      <c r="J169" s="138">
        <v>4</v>
      </c>
      <c r="L169" s="132">
        <f t="shared" si="8"/>
        <v>174</v>
      </c>
      <c r="M169" s="133">
        <f t="shared" si="9"/>
        <v>154</v>
      </c>
      <c r="N169" s="140">
        <f t="shared" si="10"/>
        <v>328</v>
      </c>
      <c r="O169" s="138">
        <f t="shared" si="11"/>
        <v>131</v>
      </c>
    </row>
    <row r="170" spans="1:16" ht="15" thickBot="1">
      <c r="A170" s="141">
        <v>11</v>
      </c>
      <c r="B170" s="141">
        <v>2060</v>
      </c>
      <c r="C170" s="141" t="s">
        <v>687</v>
      </c>
      <c r="D170" s="142">
        <v>90</v>
      </c>
      <c r="E170" s="143">
        <v>91</v>
      </c>
      <c r="F170" s="144">
        <v>67</v>
      </c>
      <c r="G170" s="142">
        <v>0</v>
      </c>
      <c r="H170" s="143">
        <v>0</v>
      </c>
      <c r="I170" s="144">
        <v>0</v>
      </c>
      <c r="J170" s="144">
        <v>0</v>
      </c>
      <c r="K170" s="141"/>
      <c r="L170" s="142">
        <f t="shared" si="8"/>
        <v>90</v>
      </c>
      <c r="M170" s="143">
        <f t="shared" si="9"/>
        <v>91</v>
      </c>
      <c r="N170" s="145">
        <f t="shared" si="10"/>
        <v>181</v>
      </c>
      <c r="O170" s="144">
        <f t="shared" si="11"/>
        <v>67</v>
      </c>
      <c r="P170" s="141"/>
    </row>
    <row r="171" spans="1:16" ht="15" thickTop="1">
      <c r="A171">
        <v>11</v>
      </c>
      <c r="B171" t="s">
        <v>688</v>
      </c>
      <c r="D171" s="132">
        <f>SUM(D2:D170)</f>
        <v>25558</v>
      </c>
      <c r="E171" s="133">
        <f t="shared" ref="E171:J171" si="12">SUM(E2:E170)</f>
        <v>27188</v>
      </c>
      <c r="F171" s="138">
        <f t="shared" si="12"/>
        <v>24510</v>
      </c>
      <c r="G171" s="132">
        <f t="shared" si="12"/>
        <v>1424</v>
      </c>
      <c r="H171" s="133">
        <f t="shared" si="12"/>
        <v>1152</v>
      </c>
      <c r="I171" s="138">
        <f t="shared" si="12"/>
        <v>1936</v>
      </c>
      <c r="J171" s="138">
        <f t="shared" si="12"/>
        <v>328</v>
      </c>
      <c r="L171" s="132">
        <f>SUM(L2:L170)</f>
        <v>26982</v>
      </c>
      <c r="M171" s="133">
        <f t="shared" ref="M171:O171" si="13">SUM(M2:M170)</f>
        <v>28340</v>
      </c>
      <c r="N171" s="140">
        <f t="shared" si="13"/>
        <v>55322</v>
      </c>
      <c r="O171" s="138">
        <f t="shared" si="13"/>
        <v>26774</v>
      </c>
    </row>
  </sheetData>
  <phoneticPr fontId="1"/>
  <pageMargins left="0.70866141732283472" right="0.70866141732283472" top="0.74803149606299213" bottom="0.74803149606299213" header="0.31496062992125984" footer="0.31496062992125984"/>
  <pageSetup paperSize="9" scale="60" fitToHeight="0" orientation="landscape" r:id="rId1"/>
  <headerFooter>
    <oddFooter xml:space="preserve">&amp;R3-4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17"/>
  <sheetViews>
    <sheetView workbookViewId="0">
      <pane xSplit="1" ySplit="4" topLeftCell="B5" activePane="bottomRight" state="frozen"/>
      <selection activeCell="AZ25" sqref="AZ25:BE25"/>
      <selection pane="topRight" activeCell="AZ25" sqref="AZ25:BE25"/>
      <selection pane="bottomLeft" activeCell="AZ25" sqref="AZ25:BE25"/>
      <selection pane="bottomRight" activeCell="S17" sqref="S17"/>
    </sheetView>
  </sheetViews>
  <sheetFormatPr defaultRowHeight="12"/>
  <cols>
    <col min="1" max="1" width="13.25" style="43" customWidth="1"/>
    <col min="2" max="16" width="9" style="43" customWidth="1"/>
    <col min="17" max="16384" width="9" style="43"/>
  </cols>
  <sheetData>
    <row r="1" spans="1:22" ht="20.100000000000001" customHeight="1">
      <c r="A1" s="42" t="s">
        <v>178</v>
      </c>
      <c r="B1" s="42"/>
      <c r="C1" s="42"/>
      <c r="D1" s="42"/>
      <c r="E1" s="42"/>
      <c r="F1" s="42"/>
      <c r="G1" s="42"/>
      <c r="H1" s="42"/>
      <c r="I1" s="42"/>
      <c r="J1" s="42"/>
      <c r="K1" s="42"/>
      <c r="L1" s="42"/>
      <c r="M1" s="42"/>
      <c r="N1" s="42"/>
      <c r="O1" s="42"/>
      <c r="P1" s="42"/>
      <c r="Q1" s="42"/>
      <c r="R1" s="42"/>
      <c r="S1" s="42"/>
      <c r="T1" s="42"/>
      <c r="U1" s="42"/>
      <c r="V1" s="42"/>
    </row>
    <row r="2" spans="1:22" ht="20.100000000000001" customHeight="1" thickBot="1">
      <c r="S2" s="47" t="s">
        <v>196</v>
      </c>
      <c r="U2" s="43" t="s">
        <v>759</v>
      </c>
    </row>
    <row r="3" spans="1:22" ht="20.100000000000001" customHeight="1">
      <c r="A3" s="753" t="s">
        <v>179</v>
      </c>
      <c r="B3" s="750" t="s">
        <v>802</v>
      </c>
      <c r="C3" s="751"/>
      <c r="D3" s="752"/>
      <c r="E3" s="750" t="s">
        <v>803</v>
      </c>
      <c r="F3" s="751"/>
      <c r="G3" s="752"/>
      <c r="H3" s="750" t="s">
        <v>804</v>
      </c>
      <c r="I3" s="751"/>
      <c r="J3" s="752"/>
      <c r="K3" s="750" t="s">
        <v>548</v>
      </c>
      <c r="L3" s="751"/>
      <c r="M3" s="752"/>
      <c r="N3" s="750" t="s">
        <v>761</v>
      </c>
      <c r="O3" s="751"/>
      <c r="P3" s="752"/>
      <c r="Q3" s="747" t="s">
        <v>805</v>
      </c>
      <c r="R3" s="748"/>
      <c r="S3" s="749"/>
      <c r="U3" s="43" t="s">
        <v>760</v>
      </c>
    </row>
    <row r="4" spans="1:22" ht="20.100000000000001" customHeight="1">
      <c r="A4" s="753"/>
      <c r="B4" s="48" t="s">
        <v>184</v>
      </c>
      <c r="C4" s="44" t="s">
        <v>185</v>
      </c>
      <c r="D4" s="49" t="s">
        <v>186</v>
      </c>
      <c r="E4" s="61" t="s">
        <v>184</v>
      </c>
      <c r="F4" s="44" t="s">
        <v>185</v>
      </c>
      <c r="G4" s="49" t="s">
        <v>186</v>
      </c>
      <c r="H4" s="48" t="s">
        <v>184</v>
      </c>
      <c r="I4" s="44" t="s">
        <v>185</v>
      </c>
      <c r="J4" s="49" t="s">
        <v>186</v>
      </c>
      <c r="K4" s="48" t="s">
        <v>184</v>
      </c>
      <c r="L4" s="44" t="s">
        <v>185</v>
      </c>
      <c r="M4" s="49" t="s">
        <v>186</v>
      </c>
      <c r="N4" s="48" t="s">
        <v>184</v>
      </c>
      <c r="O4" s="44" t="s">
        <v>185</v>
      </c>
      <c r="P4" s="49" t="s">
        <v>186</v>
      </c>
      <c r="Q4" s="48" t="s">
        <v>184</v>
      </c>
      <c r="R4" s="44" t="s">
        <v>185</v>
      </c>
      <c r="S4" s="49" t="s">
        <v>186</v>
      </c>
    </row>
    <row r="5" spans="1:22" ht="20.100000000000001" customHeight="1">
      <c r="A5" s="62" t="s">
        <v>187</v>
      </c>
      <c r="B5" s="50">
        <v>2078</v>
      </c>
      <c r="C5" s="45">
        <v>1045</v>
      </c>
      <c r="D5" s="51">
        <v>1033</v>
      </c>
      <c r="E5" s="50">
        <v>2169</v>
      </c>
      <c r="F5" s="45">
        <v>1097</v>
      </c>
      <c r="G5" s="51">
        <v>1072</v>
      </c>
      <c r="H5" s="50">
        <v>2298</v>
      </c>
      <c r="I5" s="45">
        <v>1185</v>
      </c>
      <c r="J5" s="51">
        <v>1113</v>
      </c>
      <c r="K5" s="50">
        <v>2358</v>
      </c>
      <c r="L5" s="45">
        <v>1245</v>
      </c>
      <c r="M5" s="51">
        <v>1113</v>
      </c>
      <c r="N5" s="50">
        <v>2193</v>
      </c>
      <c r="O5" s="45">
        <v>1154</v>
      </c>
      <c r="P5" s="51">
        <v>1039</v>
      </c>
      <c r="Q5" s="128">
        <f>SUM(Q7:Q16)</f>
        <v>2467</v>
      </c>
      <c r="R5" s="45">
        <f t="shared" ref="R5:S5" si="0">SUM(R7:R16)</f>
        <v>1369</v>
      </c>
      <c r="S5" s="51">
        <f t="shared" si="0"/>
        <v>1098</v>
      </c>
    </row>
    <row r="6" spans="1:22" ht="20.100000000000001" customHeight="1">
      <c r="A6" s="63"/>
      <c r="B6" s="52"/>
      <c r="C6" s="46"/>
      <c r="D6" s="53"/>
      <c r="E6" s="52"/>
      <c r="F6" s="46"/>
      <c r="G6" s="53"/>
      <c r="H6" s="52"/>
      <c r="I6" s="46"/>
      <c r="J6" s="53"/>
      <c r="K6" s="52"/>
      <c r="L6" s="46"/>
      <c r="M6" s="53"/>
      <c r="N6" s="52"/>
      <c r="O6" s="46"/>
      <c r="P6" s="53"/>
      <c r="Q6" s="52"/>
      <c r="R6" s="46"/>
      <c r="S6" s="53"/>
    </row>
    <row r="7" spans="1:22" ht="20.100000000000001" customHeight="1">
      <c r="A7" s="63" t="s">
        <v>180</v>
      </c>
      <c r="B7" s="52">
        <v>656</v>
      </c>
      <c r="C7" s="46">
        <v>345</v>
      </c>
      <c r="D7" s="53">
        <v>311</v>
      </c>
      <c r="E7" s="52">
        <v>671</v>
      </c>
      <c r="F7" s="46">
        <v>354</v>
      </c>
      <c r="G7" s="56">
        <v>317</v>
      </c>
      <c r="H7" s="54">
        <v>685</v>
      </c>
      <c r="I7" s="124">
        <v>373</v>
      </c>
      <c r="J7" s="56">
        <v>312</v>
      </c>
      <c r="K7" s="54">
        <v>666</v>
      </c>
      <c r="L7" s="124">
        <v>379</v>
      </c>
      <c r="M7" s="56">
        <v>287</v>
      </c>
      <c r="N7" s="54">
        <v>625</v>
      </c>
      <c r="O7" s="124">
        <v>352</v>
      </c>
      <c r="P7" s="56">
        <v>273</v>
      </c>
      <c r="Q7" s="54">
        <f>SUM(R7:S7)</f>
        <v>587</v>
      </c>
      <c r="R7" s="129">
        <v>326</v>
      </c>
      <c r="S7" s="130">
        <v>261</v>
      </c>
    </row>
    <row r="8" spans="1:22" ht="20.100000000000001" customHeight="1">
      <c r="A8" s="63" t="s">
        <v>188</v>
      </c>
      <c r="B8" s="52">
        <v>368</v>
      </c>
      <c r="C8" s="46">
        <v>182</v>
      </c>
      <c r="D8" s="53">
        <v>186</v>
      </c>
      <c r="E8" s="52">
        <v>360</v>
      </c>
      <c r="F8" s="46">
        <v>178</v>
      </c>
      <c r="G8" s="56">
        <v>182</v>
      </c>
      <c r="H8" s="54">
        <v>365</v>
      </c>
      <c r="I8" s="124">
        <v>187</v>
      </c>
      <c r="J8" s="56">
        <v>178</v>
      </c>
      <c r="K8" s="54">
        <v>349</v>
      </c>
      <c r="L8" s="124">
        <v>176</v>
      </c>
      <c r="M8" s="56">
        <v>173</v>
      </c>
      <c r="N8" s="54">
        <v>361</v>
      </c>
      <c r="O8" s="124">
        <v>185</v>
      </c>
      <c r="P8" s="56">
        <v>176</v>
      </c>
      <c r="Q8" s="54">
        <f t="shared" ref="Q8:Q16" si="1">SUM(R8:S8)</f>
        <v>370</v>
      </c>
      <c r="R8" s="129">
        <v>191</v>
      </c>
      <c r="S8" s="130">
        <v>179</v>
      </c>
    </row>
    <row r="9" spans="1:22" ht="20.100000000000001" customHeight="1">
      <c r="A9" s="63" t="s">
        <v>189</v>
      </c>
      <c r="B9" s="52">
        <v>319</v>
      </c>
      <c r="C9" s="46">
        <v>95</v>
      </c>
      <c r="D9" s="53">
        <v>224</v>
      </c>
      <c r="E9" s="52">
        <v>324</v>
      </c>
      <c r="F9" s="46">
        <v>93</v>
      </c>
      <c r="G9" s="56">
        <v>231</v>
      </c>
      <c r="H9" s="54">
        <v>354</v>
      </c>
      <c r="I9" s="124">
        <v>117</v>
      </c>
      <c r="J9" s="56">
        <v>237</v>
      </c>
      <c r="K9" s="54">
        <v>366</v>
      </c>
      <c r="L9" s="124">
        <v>117</v>
      </c>
      <c r="M9" s="56">
        <v>249</v>
      </c>
      <c r="N9" s="54">
        <v>341</v>
      </c>
      <c r="O9" s="124">
        <v>104</v>
      </c>
      <c r="P9" s="56">
        <v>237</v>
      </c>
      <c r="Q9" s="54">
        <f t="shared" si="1"/>
        <v>356</v>
      </c>
      <c r="R9" s="129">
        <v>123</v>
      </c>
      <c r="S9" s="130">
        <v>233</v>
      </c>
    </row>
    <row r="10" spans="1:22" ht="20.100000000000001" customHeight="1">
      <c r="A10" s="63" t="s">
        <v>190</v>
      </c>
      <c r="B10" s="52">
        <v>88</v>
      </c>
      <c r="C10" s="46">
        <v>74</v>
      </c>
      <c r="D10" s="53">
        <v>14</v>
      </c>
      <c r="E10" s="52">
        <v>92</v>
      </c>
      <c r="F10" s="46">
        <v>79</v>
      </c>
      <c r="G10" s="56">
        <v>13</v>
      </c>
      <c r="H10" s="54">
        <v>95</v>
      </c>
      <c r="I10" s="124">
        <v>81</v>
      </c>
      <c r="J10" s="56">
        <v>14</v>
      </c>
      <c r="K10" s="54">
        <v>102</v>
      </c>
      <c r="L10" s="124">
        <v>88</v>
      </c>
      <c r="M10" s="56">
        <v>14</v>
      </c>
      <c r="N10" s="54">
        <v>95</v>
      </c>
      <c r="O10" s="124">
        <v>81</v>
      </c>
      <c r="P10" s="56">
        <v>14</v>
      </c>
      <c r="Q10" s="54">
        <f t="shared" si="1"/>
        <v>176</v>
      </c>
      <c r="R10" s="129">
        <v>163</v>
      </c>
      <c r="S10" s="130">
        <v>13</v>
      </c>
    </row>
    <row r="11" spans="1:22" ht="20.100000000000001" customHeight="1">
      <c r="A11" s="63" t="s">
        <v>191</v>
      </c>
      <c r="B11" s="52">
        <v>137</v>
      </c>
      <c r="C11" s="46">
        <v>67</v>
      </c>
      <c r="D11" s="53">
        <v>70</v>
      </c>
      <c r="E11" s="52">
        <v>133</v>
      </c>
      <c r="F11" s="46">
        <v>63</v>
      </c>
      <c r="G11" s="56">
        <v>70</v>
      </c>
      <c r="H11" s="54">
        <v>127</v>
      </c>
      <c r="I11" s="124">
        <v>59</v>
      </c>
      <c r="J11" s="56">
        <v>68</v>
      </c>
      <c r="K11" s="54">
        <v>133</v>
      </c>
      <c r="L11" s="124">
        <v>67</v>
      </c>
      <c r="M11" s="56">
        <v>66</v>
      </c>
      <c r="N11" s="54">
        <v>125</v>
      </c>
      <c r="O11" s="124">
        <v>64</v>
      </c>
      <c r="P11" s="56">
        <v>61</v>
      </c>
      <c r="Q11" s="54">
        <f t="shared" si="1"/>
        <v>137</v>
      </c>
      <c r="R11" s="129">
        <v>70</v>
      </c>
      <c r="S11" s="130">
        <v>67</v>
      </c>
    </row>
    <row r="12" spans="1:22" ht="20.100000000000001" customHeight="1">
      <c r="A12" s="63" t="s">
        <v>192</v>
      </c>
      <c r="B12" s="52">
        <v>387</v>
      </c>
      <c r="C12" s="46">
        <v>209</v>
      </c>
      <c r="D12" s="53">
        <v>178</v>
      </c>
      <c r="E12" s="52">
        <v>435</v>
      </c>
      <c r="F12" s="46">
        <v>245</v>
      </c>
      <c r="G12" s="56">
        <v>190</v>
      </c>
      <c r="H12" s="54">
        <v>490</v>
      </c>
      <c r="I12" s="124">
        <v>272</v>
      </c>
      <c r="J12" s="56">
        <v>218</v>
      </c>
      <c r="K12" s="54">
        <v>555</v>
      </c>
      <c r="L12" s="124">
        <v>309</v>
      </c>
      <c r="M12" s="56">
        <v>246</v>
      </c>
      <c r="N12" s="54">
        <v>463</v>
      </c>
      <c r="O12" s="124">
        <v>259</v>
      </c>
      <c r="P12" s="56">
        <v>204</v>
      </c>
      <c r="Q12" s="54">
        <f t="shared" si="1"/>
        <v>576</v>
      </c>
      <c r="R12" s="129">
        <v>327</v>
      </c>
      <c r="S12" s="130">
        <v>249</v>
      </c>
    </row>
    <row r="13" spans="1:22" ht="20.100000000000001" customHeight="1">
      <c r="A13" s="63" t="s">
        <v>181</v>
      </c>
      <c r="B13" s="52">
        <v>23</v>
      </c>
      <c r="C13" s="46">
        <v>13</v>
      </c>
      <c r="D13" s="53">
        <v>10</v>
      </c>
      <c r="E13" s="52">
        <v>29</v>
      </c>
      <c r="F13" s="46">
        <v>19</v>
      </c>
      <c r="G13" s="56">
        <v>10</v>
      </c>
      <c r="H13" s="54">
        <v>26</v>
      </c>
      <c r="I13" s="124">
        <v>13</v>
      </c>
      <c r="J13" s="56">
        <v>13</v>
      </c>
      <c r="K13" s="54">
        <v>26</v>
      </c>
      <c r="L13" s="124">
        <v>14</v>
      </c>
      <c r="M13" s="56">
        <v>12</v>
      </c>
      <c r="N13" s="54">
        <v>20</v>
      </c>
      <c r="O13" s="124">
        <v>11</v>
      </c>
      <c r="P13" s="56">
        <v>9</v>
      </c>
      <c r="Q13" s="54">
        <f t="shared" si="1"/>
        <v>19</v>
      </c>
      <c r="R13" s="129">
        <v>12</v>
      </c>
      <c r="S13" s="130">
        <v>7</v>
      </c>
    </row>
    <row r="14" spans="1:22" ht="20.100000000000001" customHeight="1">
      <c r="A14" s="63" t="s">
        <v>193</v>
      </c>
      <c r="B14" s="52">
        <v>3</v>
      </c>
      <c r="C14" s="46">
        <v>1</v>
      </c>
      <c r="D14" s="53">
        <v>2</v>
      </c>
      <c r="E14" s="52">
        <v>10</v>
      </c>
      <c r="F14" s="46">
        <v>5</v>
      </c>
      <c r="G14" s="56">
        <v>5</v>
      </c>
      <c r="H14" s="54">
        <v>10</v>
      </c>
      <c r="I14" s="124">
        <v>5</v>
      </c>
      <c r="J14" s="56">
        <v>5</v>
      </c>
      <c r="K14" s="54">
        <v>4</v>
      </c>
      <c r="L14" s="124">
        <v>1</v>
      </c>
      <c r="M14" s="56">
        <v>3</v>
      </c>
      <c r="N14" s="54">
        <v>4</v>
      </c>
      <c r="O14" s="124">
        <v>1</v>
      </c>
      <c r="P14" s="56">
        <v>3</v>
      </c>
      <c r="Q14" s="54">
        <f t="shared" si="1"/>
        <v>3</v>
      </c>
      <c r="R14" s="129">
        <v>1</v>
      </c>
      <c r="S14" s="130">
        <v>2</v>
      </c>
    </row>
    <row r="15" spans="1:22" ht="20.100000000000001" customHeight="1">
      <c r="A15" s="63" t="s">
        <v>194</v>
      </c>
      <c r="B15" s="52">
        <v>17</v>
      </c>
      <c r="C15" s="46">
        <v>5</v>
      </c>
      <c r="D15" s="53">
        <v>12</v>
      </c>
      <c r="E15" s="52">
        <v>26</v>
      </c>
      <c r="F15" s="46">
        <v>6</v>
      </c>
      <c r="G15" s="56">
        <v>20</v>
      </c>
      <c r="H15" s="54">
        <v>36</v>
      </c>
      <c r="I15" s="124">
        <v>14</v>
      </c>
      <c r="J15" s="56">
        <v>22</v>
      </c>
      <c r="K15" s="54">
        <v>41</v>
      </c>
      <c r="L15" s="124">
        <v>20</v>
      </c>
      <c r="M15" s="56">
        <v>21</v>
      </c>
      <c r="N15" s="54">
        <v>35</v>
      </c>
      <c r="O15" s="124">
        <v>19</v>
      </c>
      <c r="P15" s="56">
        <v>16</v>
      </c>
      <c r="Q15" s="54">
        <f t="shared" si="1"/>
        <v>95</v>
      </c>
      <c r="R15" s="129">
        <v>55</v>
      </c>
      <c r="S15" s="130">
        <v>40</v>
      </c>
    </row>
    <row r="16" spans="1:22" ht="20.100000000000001" customHeight="1" thickBot="1">
      <c r="A16" s="64" t="s">
        <v>195</v>
      </c>
      <c r="B16" s="57">
        <v>80</v>
      </c>
      <c r="C16" s="58">
        <v>54</v>
      </c>
      <c r="D16" s="60">
        <v>26</v>
      </c>
      <c r="E16" s="57">
        <v>89</v>
      </c>
      <c r="F16" s="58">
        <v>55</v>
      </c>
      <c r="G16" s="59">
        <v>34</v>
      </c>
      <c r="H16" s="55">
        <v>110</v>
      </c>
      <c r="I16" s="125">
        <v>64</v>
      </c>
      <c r="J16" s="59">
        <v>46</v>
      </c>
      <c r="K16" s="55">
        <v>116</v>
      </c>
      <c r="L16" s="125">
        <v>74</v>
      </c>
      <c r="M16" s="59">
        <v>42</v>
      </c>
      <c r="N16" s="55">
        <v>124</v>
      </c>
      <c r="O16" s="125">
        <v>78</v>
      </c>
      <c r="P16" s="59">
        <v>46</v>
      </c>
      <c r="Q16" s="223">
        <f t="shared" si="1"/>
        <v>148</v>
      </c>
      <c r="R16" s="222">
        <v>101</v>
      </c>
      <c r="S16" s="131">
        <v>47</v>
      </c>
    </row>
    <row r="17" spans="18:18" ht="20.100000000000001" customHeight="1">
      <c r="R17" s="274">
        <f>SUM(R7:R16)</f>
        <v>1369</v>
      </c>
    </row>
  </sheetData>
  <mergeCells count="7">
    <mergeCell ref="Q3:S3"/>
    <mergeCell ref="N3:P3"/>
    <mergeCell ref="A3:A4"/>
    <mergeCell ref="B3:D3"/>
    <mergeCell ref="E3:G3"/>
    <mergeCell ref="H3:J3"/>
    <mergeCell ref="K3:M3"/>
  </mergeCells>
  <phoneticPr fontId="1"/>
  <pageMargins left="0.7" right="0.7" top="0.75" bottom="0.75" header="0.3" footer="0.3"/>
  <pageSetup paperSize="9" scale="40" fitToHeight="0"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6B3E-4429-4DAB-8659-EAE48247EFB5}">
  <sheetPr>
    <pageSetUpPr fitToPage="1"/>
  </sheetPr>
  <dimension ref="A1:AB171"/>
  <sheetViews>
    <sheetView zoomScale="85" zoomScaleNormal="85" workbookViewId="0">
      <selection activeCell="S27" sqref="S27"/>
    </sheetView>
  </sheetViews>
  <sheetFormatPr defaultColWidth="8.625" defaultRowHeight="13.5"/>
  <cols>
    <col min="1" max="1" width="8.125" style="147" customWidth="1"/>
    <col min="2" max="8" width="6.625" style="147" customWidth="1"/>
    <col min="9" max="9" width="7.125" style="147" customWidth="1"/>
    <col min="10" max="10" width="7.375" style="147" customWidth="1"/>
    <col min="11" max="11" width="7.75" style="147" customWidth="1"/>
    <col min="12" max="22" width="7.125" style="147" customWidth="1"/>
    <col min="23" max="24" width="7.625" style="147" customWidth="1"/>
    <col min="25" max="25" width="8.5" style="147" customWidth="1"/>
    <col min="26" max="26" width="7.625" style="147" customWidth="1"/>
    <col min="27" max="27" width="8.125" style="147" customWidth="1"/>
    <col min="28" max="28" width="10.125" style="147" customWidth="1"/>
    <col min="29" max="16384" width="8.625" style="147"/>
  </cols>
  <sheetData>
    <row r="1" spans="1:28" ht="18" customHeight="1"/>
    <row r="2" spans="1:28" ht="18" customHeight="1"/>
    <row r="3" spans="1:28" s="148" customFormat="1" ht="28.5">
      <c r="A3" s="775" t="s">
        <v>697</v>
      </c>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row>
    <row r="4" spans="1:28" s="148" customFormat="1" ht="17.25" customHeight="1">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row>
    <row r="5" spans="1:28" ht="17.25" customHeight="1" thickBot="1">
      <c r="A5" s="150"/>
      <c r="B5" s="151"/>
      <c r="C5" s="152"/>
      <c r="D5" s="152"/>
      <c r="E5" s="152"/>
      <c r="F5" s="152"/>
      <c r="G5" s="152"/>
      <c r="H5" s="152"/>
      <c r="I5" s="151"/>
      <c r="J5" s="151"/>
      <c r="K5" s="152"/>
      <c r="L5" s="152"/>
      <c r="M5" s="152"/>
      <c r="N5" s="152"/>
      <c r="O5" s="152"/>
      <c r="P5" s="152"/>
      <c r="Q5" s="152"/>
      <c r="R5" s="152"/>
      <c r="S5" s="152"/>
      <c r="T5" s="152"/>
      <c r="U5" s="152"/>
      <c r="V5" s="152"/>
      <c r="W5" s="151"/>
      <c r="X5" s="152"/>
      <c r="Y5" s="151"/>
      <c r="Z5" s="151"/>
      <c r="AA5" s="153"/>
      <c r="AB5" s="153"/>
    </row>
    <row r="6" spans="1:28" ht="18.75" customHeight="1">
      <c r="A6" s="769" t="s">
        <v>698</v>
      </c>
      <c r="B6" s="772" t="s">
        <v>699</v>
      </c>
      <c r="C6" s="773"/>
      <c r="D6" s="773"/>
      <c r="E6" s="773"/>
      <c r="F6" s="773"/>
      <c r="G6" s="773"/>
      <c r="H6" s="774"/>
      <c r="I6" s="754" t="s">
        <v>700</v>
      </c>
      <c r="J6" s="755"/>
      <c r="K6" s="772" t="s">
        <v>701</v>
      </c>
      <c r="L6" s="773"/>
      <c r="M6" s="773"/>
      <c r="N6" s="773"/>
      <c r="O6" s="773"/>
      <c r="P6" s="773"/>
      <c r="Q6" s="773"/>
      <c r="R6" s="773"/>
      <c r="S6" s="776"/>
      <c r="T6" s="776"/>
      <c r="U6" s="776"/>
      <c r="V6" s="777"/>
      <c r="W6" s="754" t="s">
        <v>702</v>
      </c>
      <c r="X6" s="755"/>
      <c r="Y6" s="754" t="s">
        <v>703</v>
      </c>
      <c r="Z6" s="755"/>
      <c r="AA6" s="758" t="s">
        <v>704</v>
      </c>
      <c r="AB6" s="761" t="s">
        <v>705</v>
      </c>
    </row>
    <row r="7" spans="1:28" ht="18.75" customHeight="1">
      <c r="A7" s="770"/>
      <c r="B7" s="764" t="s">
        <v>706</v>
      </c>
      <c r="C7" s="765"/>
      <c r="D7" s="766"/>
      <c r="E7" s="764" t="s">
        <v>707</v>
      </c>
      <c r="F7" s="765"/>
      <c r="G7" s="765"/>
      <c r="H7" s="766"/>
      <c r="I7" s="756"/>
      <c r="J7" s="757"/>
      <c r="K7" s="764" t="s">
        <v>708</v>
      </c>
      <c r="L7" s="765"/>
      <c r="M7" s="765"/>
      <c r="N7" s="766"/>
      <c r="O7" s="764" t="s">
        <v>709</v>
      </c>
      <c r="P7" s="765"/>
      <c r="Q7" s="765"/>
      <c r="R7" s="766"/>
      <c r="S7" s="764" t="s">
        <v>710</v>
      </c>
      <c r="T7" s="767"/>
      <c r="U7" s="767"/>
      <c r="V7" s="768"/>
      <c r="W7" s="756"/>
      <c r="X7" s="757"/>
      <c r="Y7" s="756"/>
      <c r="Z7" s="757"/>
      <c r="AA7" s="759"/>
      <c r="AB7" s="762"/>
    </row>
    <row r="8" spans="1:28" ht="18.75" customHeight="1">
      <c r="A8" s="771"/>
      <c r="B8" s="154" t="s">
        <v>711</v>
      </c>
      <c r="C8" s="155" t="s">
        <v>712</v>
      </c>
      <c r="D8" s="155" t="s">
        <v>713</v>
      </c>
      <c r="E8" s="154" t="s">
        <v>711</v>
      </c>
      <c r="F8" s="155" t="s">
        <v>712</v>
      </c>
      <c r="G8" s="155" t="s">
        <v>713</v>
      </c>
      <c r="H8" s="155" t="s">
        <v>714</v>
      </c>
      <c r="I8" s="156" t="s">
        <v>715</v>
      </c>
      <c r="J8" s="157" t="s">
        <v>714</v>
      </c>
      <c r="K8" s="154" t="s">
        <v>711</v>
      </c>
      <c r="L8" s="155" t="s">
        <v>712</v>
      </c>
      <c r="M8" s="155" t="s">
        <v>713</v>
      </c>
      <c r="N8" s="155" t="s">
        <v>714</v>
      </c>
      <c r="O8" s="154" t="s">
        <v>711</v>
      </c>
      <c r="P8" s="155" t="s">
        <v>712</v>
      </c>
      <c r="Q8" s="155" t="s">
        <v>713</v>
      </c>
      <c r="R8" s="155" t="s">
        <v>714</v>
      </c>
      <c r="S8" s="156" t="s">
        <v>711</v>
      </c>
      <c r="T8" s="156" t="s">
        <v>712</v>
      </c>
      <c r="U8" s="156" t="s">
        <v>713</v>
      </c>
      <c r="V8" s="156" t="s">
        <v>714</v>
      </c>
      <c r="W8" s="156" t="s">
        <v>715</v>
      </c>
      <c r="X8" s="157" t="s">
        <v>714</v>
      </c>
      <c r="Y8" s="156" t="s">
        <v>716</v>
      </c>
      <c r="Z8" s="157" t="s">
        <v>714</v>
      </c>
      <c r="AA8" s="760"/>
      <c r="AB8" s="763"/>
    </row>
    <row r="9" spans="1:28" ht="18.75" customHeight="1">
      <c r="A9" s="158" t="s">
        <v>780</v>
      </c>
      <c r="B9" s="159">
        <v>9</v>
      </c>
      <c r="C9" s="159">
        <v>5</v>
      </c>
      <c r="D9" s="159">
        <v>4</v>
      </c>
      <c r="E9" s="159">
        <v>126</v>
      </c>
      <c r="F9" s="159">
        <v>63</v>
      </c>
      <c r="G9" s="159">
        <v>63</v>
      </c>
      <c r="H9" s="159">
        <v>46</v>
      </c>
      <c r="I9" s="160">
        <v>-117</v>
      </c>
      <c r="J9" s="161">
        <v>-46</v>
      </c>
      <c r="K9" s="159">
        <v>83</v>
      </c>
      <c r="L9" s="159">
        <v>42</v>
      </c>
      <c r="M9" s="159">
        <v>41</v>
      </c>
      <c r="N9" s="159">
        <v>72</v>
      </c>
      <c r="O9" s="159">
        <v>157</v>
      </c>
      <c r="P9" s="159">
        <v>93</v>
      </c>
      <c r="Q9" s="159">
        <v>64</v>
      </c>
      <c r="R9" s="159">
        <v>92</v>
      </c>
      <c r="S9" s="160"/>
      <c r="T9" s="160"/>
      <c r="U9" s="160"/>
      <c r="V9" s="160"/>
      <c r="W9" s="160">
        <v>-74</v>
      </c>
      <c r="X9" s="161">
        <v>-20</v>
      </c>
      <c r="Y9" s="160">
        <v>-191</v>
      </c>
      <c r="Z9" s="161">
        <v>-66</v>
      </c>
      <c r="AA9" s="162">
        <v>56489</v>
      </c>
      <c r="AB9" s="163">
        <v>25129</v>
      </c>
    </row>
    <row r="10" spans="1:28" ht="18.75" customHeight="1">
      <c r="A10" s="164">
        <v>2</v>
      </c>
      <c r="B10" s="162">
        <v>13</v>
      </c>
      <c r="C10" s="162">
        <v>8</v>
      </c>
      <c r="D10" s="162">
        <v>5</v>
      </c>
      <c r="E10" s="162">
        <v>100</v>
      </c>
      <c r="F10" s="162">
        <v>44</v>
      </c>
      <c r="G10" s="162">
        <v>56</v>
      </c>
      <c r="H10" s="162">
        <v>43</v>
      </c>
      <c r="I10" s="165">
        <v>-87</v>
      </c>
      <c r="J10" s="166">
        <v>-43</v>
      </c>
      <c r="K10" s="162">
        <v>78</v>
      </c>
      <c r="L10" s="162">
        <v>43</v>
      </c>
      <c r="M10" s="162">
        <v>35</v>
      </c>
      <c r="N10" s="162">
        <v>75</v>
      </c>
      <c r="O10" s="162">
        <v>154</v>
      </c>
      <c r="P10" s="162">
        <v>79</v>
      </c>
      <c r="Q10" s="162">
        <v>75</v>
      </c>
      <c r="R10" s="162">
        <v>91</v>
      </c>
      <c r="S10" s="165"/>
      <c r="T10" s="165"/>
      <c r="U10" s="165"/>
      <c r="V10" s="165"/>
      <c r="W10" s="165">
        <v>-76</v>
      </c>
      <c r="X10" s="166">
        <v>-16</v>
      </c>
      <c r="Y10" s="165">
        <v>-163</v>
      </c>
      <c r="Z10" s="166">
        <v>-59</v>
      </c>
      <c r="AA10" s="162">
        <v>56326</v>
      </c>
      <c r="AB10" s="163">
        <v>25070</v>
      </c>
    </row>
    <row r="11" spans="1:28" ht="18.75" customHeight="1">
      <c r="A11" s="164">
        <v>3</v>
      </c>
      <c r="B11" s="162">
        <v>15</v>
      </c>
      <c r="C11" s="162">
        <v>12</v>
      </c>
      <c r="D11" s="162">
        <v>3</v>
      </c>
      <c r="E11" s="162">
        <v>88</v>
      </c>
      <c r="F11" s="162">
        <v>41</v>
      </c>
      <c r="G11" s="162">
        <v>47</v>
      </c>
      <c r="H11" s="162">
        <v>28</v>
      </c>
      <c r="I11" s="165">
        <v>-73</v>
      </c>
      <c r="J11" s="166">
        <v>-28</v>
      </c>
      <c r="K11" s="162">
        <v>241</v>
      </c>
      <c r="L11" s="162">
        <v>153</v>
      </c>
      <c r="M11" s="162">
        <v>88</v>
      </c>
      <c r="N11" s="162">
        <v>192</v>
      </c>
      <c r="O11" s="162">
        <v>401</v>
      </c>
      <c r="P11" s="162">
        <v>215</v>
      </c>
      <c r="Q11" s="162">
        <v>186</v>
      </c>
      <c r="R11" s="162">
        <v>161</v>
      </c>
      <c r="S11" s="165"/>
      <c r="T11" s="165"/>
      <c r="U11" s="165"/>
      <c r="V11" s="165"/>
      <c r="W11" s="165">
        <v>-160</v>
      </c>
      <c r="X11" s="166">
        <v>31</v>
      </c>
      <c r="Y11" s="165">
        <v>-233</v>
      </c>
      <c r="Z11" s="166">
        <v>3</v>
      </c>
      <c r="AA11" s="162">
        <v>56093</v>
      </c>
      <c r="AB11" s="163">
        <v>25073</v>
      </c>
    </row>
    <row r="12" spans="1:28" ht="18.75" customHeight="1">
      <c r="A12" s="164">
        <v>4</v>
      </c>
      <c r="B12" s="162">
        <v>10</v>
      </c>
      <c r="C12" s="162">
        <v>4</v>
      </c>
      <c r="D12" s="162">
        <v>6</v>
      </c>
      <c r="E12" s="162">
        <v>61</v>
      </c>
      <c r="F12" s="162">
        <v>29</v>
      </c>
      <c r="G12" s="162">
        <v>32</v>
      </c>
      <c r="H12" s="162">
        <v>25</v>
      </c>
      <c r="I12" s="165">
        <v>-51</v>
      </c>
      <c r="J12" s="166">
        <v>-25</v>
      </c>
      <c r="K12" s="162">
        <v>300</v>
      </c>
      <c r="L12" s="162">
        <v>182</v>
      </c>
      <c r="M12" s="162">
        <v>118</v>
      </c>
      <c r="N12" s="162">
        <v>280</v>
      </c>
      <c r="O12" s="162">
        <v>223</v>
      </c>
      <c r="P12" s="162">
        <v>133</v>
      </c>
      <c r="Q12" s="162">
        <v>90</v>
      </c>
      <c r="R12" s="162">
        <v>114</v>
      </c>
      <c r="S12" s="165"/>
      <c r="T12" s="165"/>
      <c r="U12" s="165"/>
      <c r="V12" s="165"/>
      <c r="W12" s="165">
        <v>77</v>
      </c>
      <c r="X12" s="166">
        <v>166</v>
      </c>
      <c r="Y12" s="165">
        <v>26</v>
      </c>
      <c r="Z12" s="166">
        <v>141</v>
      </c>
      <c r="AA12" s="162">
        <v>56119</v>
      </c>
      <c r="AB12" s="163">
        <v>25214</v>
      </c>
    </row>
    <row r="13" spans="1:28" ht="18.75" customHeight="1">
      <c r="A13" s="164">
        <v>5</v>
      </c>
      <c r="B13" s="162">
        <v>13</v>
      </c>
      <c r="C13" s="162">
        <v>5</v>
      </c>
      <c r="D13" s="162">
        <v>8</v>
      </c>
      <c r="E13" s="162">
        <v>85</v>
      </c>
      <c r="F13" s="162">
        <v>33</v>
      </c>
      <c r="G13" s="162">
        <v>52</v>
      </c>
      <c r="H13" s="162">
        <v>27</v>
      </c>
      <c r="I13" s="165">
        <v>-72</v>
      </c>
      <c r="J13" s="166">
        <v>-27</v>
      </c>
      <c r="K13" s="162">
        <v>176</v>
      </c>
      <c r="L13" s="162">
        <v>103</v>
      </c>
      <c r="M13" s="162">
        <v>73</v>
      </c>
      <c r="N13" s="162">
        <v>173</v>
      </c>
      <c r="O13" s="162">
        <v>149</v>
      </c>
      <c r="P13" s="162">
        <v>84</v>
      </c>
      <c r="Q13" s="162">
        <v>65</v>
      </c>
      <c r="R13" s="162">
        <v>106</v>
      </c>
      <c r="S13" s="165"/>
      <c r="T13" s="165"/>
      <c r="U13" s="165"/>
      <c r="V13" s="165"/>
      <c r="W13" s="165">
        <v>27</v>
      </c>
      <c r="X13" s="166">
        <v>67</v>
      </c>
      <c r="Y13" s="165">
        <v>-45</v>
      </c>
      <c r="Z13" s="166">
        <v>40</v>
      </c>
      <c r="AA13" s="162">
        <v>56074</v>
      </c>
      <c r="AB13" s="163">
        <v>25254</v>
      </c>
    </row>
    <row r="14" spans="1:28" ht="18.75" customHeight="1">
      <c r="A14" s="164">
        <v>6</v>
      </c>
      <c r="B14" s="162">
        <v>11</v>
      </c>
      <c r="C14" s="162">
        <v>5</v>
      </c>
      <c r="D14" s="162">
        <v>6</v>
      </c>
      <c r="E14" s="162">
        <v>84</v>
      </c>
      <c r="F14" s="162">
        <v>44</v>
      </c>
      <c r="G14" s="162">
        <v>40</v>
      </c>
      <c r="H14" s="162">
        <v>31</v>
      </c>
      <c r="I14" s="165">
        <v>-73</v>
      </c>
      <c r="J14" s="166">
        <v>-31</v>
      </c>
      <c r="K14" s="162">
        <v>194</v>
      </c>
      <c r="L14" s="162">
        <v>128</v>
      </c>
      <c r="M14" s="162">
        <v>66</v>
      </c>
      <c r="N14" s="162">
        <v>165</v>
      </c>
      <c r="O14" s="162">
        <v>151</v>
      </c>
      <c r="P14" s="162">
        <v>95</v>
      </c>
      <c r="Q14" s="162">
        <v>56</v>
      </c>
      <c r="R14" s="162">
        <v>112</v>
      </c>
      <c r="S14" s="165"/>
      <c r="T14" s="165"/>
      <c r="U14" s="165"/>
      <c r="V14" s="165"/>
      <c r="W14" s="165">
        <v>43</v>
      </c>
      <c r="X14" s="166">
        <v>53</v>
      </c>
      <c r="Y14" s="165">
        <v>-30</v>
      </c>
      <c r="Z14" s="166">
        <v>22</v>
      </c>
      <c r="AA14" s="162">
        <v>56044</v>
      </c>
      <c r="AB14" s="163">
        <v>25276</v>
      </c>
    </row>
    <row r="15" spans="1:28" ht="18.75" customHeight="1">
      <c r="A15" s="164">
        <v>7</v>
      </c>
      <c r="B15" s="162">
        <v>19</v>
      </c>
      <c r="C15" s="162">
        <v>11</v>
      </c>
      <c r="D15" s="162">
        <v>8</v>
      </c>
      <c r="E15" s="162">
        <v>79</v>
      </c>
      <c r="F15" s="162">
        <v>34</v>
      </c>
      <c r="G15" s="162">
        <v>45</v>
      </c>
      <c r="H15" s="162">
        <v>36</v>
      </c>
      <c r="I15" s="165">
        <v>-60</v>
      </c>
      <c r="J15" s="166">
        <v>-36</v>
      </c>
      <c r="K15" s="162">
        <v>165</v>
      </c>
      <c r="L15" s="162">
        <v>122</v>
      </c>
      <c r="M15" s="162">
        <v>43</v>
      </c>
      <c r="N15" s="162">
        <v>160</v>
      </c>
      <c r="O15" s="162">
        <v>162</v>
      </c>
      <c r="P15" s="162">
        <v>97</v>
      </c>
      <c r="Q15" s="162">
        <v>65</v>
      </c>
      <c r="R15" s="162">
        <v>101</v>
      </c>
      <c r="S15" s="165"/>
      <c r="T15" s="165"/>
      <c r="U15" s="165"/>
      <c r="V15" s="165"/>
      <c r="W15" s="165">
        <v>3</v>
      </c>
      <c r="X15" s="166">
        <v>59</v>
      </c>
      <c r="Y15" s="165">
        <v>-57</v>
      </c>
      <c r="Z15" s="166">
        <v>23</v>
      </c>
      <c r="AA15" s="162">
        <v>55987</v>
      </c>
      <c r="AB15" s="163">
        <v>25299</v>
      </c>
    </row>
    <row r="16" spans="1:28" ht="18.75" customHeight="1">
      <c r="A16" s="164">
        <v>8</v>
      </c>
      <c r="B16" s="162">
        <v>22</v>
      </c>
      <c r="C16" s="162">
        <v>10</v>
      </c>
      <c r="D16" s="162">
        <v>12</v>
      </c>
      <c r="E16" s="162">
        <v>101</v>
      </c>
      <c r="F16" s="162">
        <v>43</v>
      </c>
      <c r="G16" s="162">
        <v>58</v>
      </c>
      <c r="H16" s="162">
        <v>38</v>
      </c>
      <c r="I16" s="165">
        <v>-79</v>
      </c>
      <c r="J16" s="166">
        <v>-38</v>
      </c>
      <c r="K16" s="162">
        <v>119</v>
      </c>
      <c r="L16" s="162">
        <v>63</v>
      </c>
      <c r="M16" s="162">
        <v>56</v>
      </c>
      <c r="N16" s="162">
        <v>113</v>
      </c>
      <c r="O16" s="162">
        <v>122</v>
      </c>
      <c r="P16" s="162">
        <v>66</v>
      </c>
      <c r="Q16" s="162">
        <v>56</v>
      </c>
      <c r="R16" s="162">
        <v>77</v>
      </c>
      <c r="S16" s="165"/>
      <c r="T16" s="165"/>
      <c r="U16" s="165"/>
      <c r="V16" s="165"/>
      <c r="W16" s="165">
        <v>-3</v>
      </c>
      <c r="X16" s="166">
        <v>36</v>
      </c>
      <c r="Y16" s="165">
        <v>-82</v>
      </c>
      <c r="Z16" s="166">
        <v>-2</v>
      </c>
      <c r="AA16" s="162">
        <v>55905</v>
      </c>
      <c r="AB16" s="163">
        <v>25297</v>
      </c>
    </row>
    <row r="17" spans="1:28" ht="18.75" customHeight="1">
      <c r="A17" s="164">
        <v>9</v>
      </c>
      <c r="B17" s="162">
        <v>5</v>
      </c>
      <c r="C17" s="162">
        <v>2</v>
      </c>
      <c r="D17" s="162">
        <v>3</v>
      </c>
      <c r="E17" s="162">
        <v>104</v>
      </c>
      <c r="F17" s="162">
        <v>50</v>
      </c>
      <c r="G17" s="162">
        <v>54</v>
      </c>
      <c r="H17" s="162">
        <v>45</v>
      </c>
      <c r="I17" s="165">
        <v>-99</v>
      </c>
      <c r="J17" s="166">
        <v>-45</v>
      </c>
      <c r="K17" s="162">
        <v>151</v>
      </c>
      <c r="L17" s="162">
        <v>97</v>
      </c>
      <c r="M17" s="162">
        <v>54</v>
      </c>
      <c r="N17" s="162">
        <v>151</v>
      </c>
      <c r="O17" s="162">
        <v>177</v>
      </c>
      <c r="P17" s="162">
        <v>103</v>
      </c>
      <c r="Q17" s="162">
        <v>74</v>
      </c>
      <c r="R17" s="162">
        <v>128</v>
      </c>
      <c r="S17" s="165"/>
      <c r="T17" s="165"/>
      <c r="U17" s="165"/>
      <c r="V17" s="165"/>
      <c r="W17" s="165">
        <v>-26</v>
      </c>
      <c r="X17" s="166">
        <v>23</v>
      </c>
      <c r="Y17" s="165">
        <v>-125</v>
      </c>
      <c r="Z17" s="166">
        <v>-22</v>
      </c>
      <c r="AA17" s="168">
        <v>55780</v>
      </c>
      <c r="AB17" s="169">
        <v>25275</v>
      </c>
    </row>
    <row r="18" spans="1:28" ht="18.75" customHeight="1">
      <c r="A18" s="164">
        <v>10</v>
      </c>
      <c r="B18" s="162">
        <v>18</v>
      </c>
      <c r="C18" s="162">
        <v>8</v>
      </c>
      <c r="D18" s="162">
        <v>10</v>
      </c>
      <c r="E18" s="162">
        <v>99</v>
      </c>
      <c r="F18" s="162">
        <v>51</v>
      </c>
      <c r="G18" s="162">
        <v>48</v>
      </c>
      <c r="H18" s="162">
        <v>37</v>
      </c>
      <c r="I18" s="165">
        <v>-81</v>
      </c>
      <c r="J18" s="166">
        <v>-37</v>
      </c>
      <c r="K18" s="162">
        <v>145</v>
      </c>
      <c r="L18" s="162">
        <v>93</v>
      </c>
      <c r="M18" s="162">
        <v>52</v>
      </c>
      <c r="N18" s="162">
        <v>124</v>
      </c>
      <c r="O18" s="162">
        <v>119</v>
      </c>
      <c r="P18" s="162">
        <v>62</v>
      </c>
      <c r="Q18" s="162">
        <v>57</v>
      </c>
      <c r="R18" s="162">
        <v>73</v>
      </c>
      <c r="S18" s="165"/>
      <c r="T18" s="165"/>
      <c r="U18" s="165"/>
      <c r="V18" s="165"/>
      <c r="W18" s="165">
        <v>26</v>
      </c>
      <c r="X18" s="166">
        <v>51</v>
      </c>
      <c r="Y18" s="165">
        <v>-55</v>
      </c>
      <c r="Z18" s="166">
        <v>14</v>
      </c>
      <c r="AA18" s="162">
        <v>55725</v>
      </c>
      <c r="AB18" s="163">
        <v>25289</v>
      </c>
    </row>
    <row r="19" spans="1:28" ht="18.75" customHeight="1">
      <c r="A19" s="164">
        <v>11</v>
      </c>
      <c r="B19" s="162">
        <v>12</v>
      </c>
      <c r="C19" s="162">
        <v>5</v>
      </c>
      <c r="D19" s="162">
        <v>7</v>
      </c>
      <c r="E19" s="162">
        <v>88</v>
      </c>
      <c r="F19" s="162">
        <v>47</v>
      </c>
      <c r="G19" s="162">
        <v>41</v>
      </c>
      <c r="H19" s="162">
        <v>34</v>
      </c>
      <c r="I19" s="165">
        <v>-76</v>
      </c>
      <c r="J19" s="166">
        <v>-34</v>
      </c>
      <c r="K19" s="162">
        <v>119</v>
      </c>
      <c r="L19" s="162">
        <v>74</v>
      </c>
      <c r="M19" s="162">
        <v>45</v>
      </c>
      <c r="N19" s="162">
        <v>121</v>
      </c>
      <c r="O19" s="162">
        <v>161</v>
      </c>
      <c r="P19" s="162">
        <v>85</v>
      </c>
      <c r="Q19" s="162">
        <v>76</v>
      </c>
      <c r="R19" s="162">
        <v>111</v>
      </c>
      <c r="S19" s="165"/>
      <c r="T19" s="165"/>
      <c r="U19" s="165"/>
      <c r="V19" s="165"/>
      <c r="W19" s="165">
        <v>-42</v>
      </c>
      <c r="X19" s="166">
        <v>10</v>
      </c>
      <c r="Y19" s="165">
        <v>-118</v>
      </c>
      <c r="Z19" s="166">
        <v>-24</v>
      </c>
      <c r="AA19" s="162">
        <v>55607</v>
      </c>
      <c r="AB19" s="163">
        <v>25265</v>
      </c>
    </row>
    <row r="20" spans="1:28" ht="18.75" customHeight="1">
      <c r="A20" s="170">
        <v>12</v>
      </c>
      <c r="B20" s="171">
        <v>10</v>
      </c>
      <c r="C20" s="172">
        <v>6</v>
      </c>
      <c r="D20" s="172">
        <v>4</v>
      </c>
      <c r="E20" s="171">
        <v>111</v>
      </c>
      <c r="F20" s="172">
        <v>56</v>
      </c>
      <c r="G20" s="172">
        <v>55</v>
      </c>
      <c r="H20" s="172">
        <v>46</v>
      </c>
      <c r="I20" s="173">
        <v>-101</v>
      </c>
      <c r="J20" s="174">
        <v>-46</v>
      </c>
      <c r="K20" s="171">
        <v>125</v>
      </c>
      <c r="L20" s="172">
        <v>69</v>
      </c>
      <c r="M20" s="172">
        <v>56</v>
      </c>
      <c r="N20" s="172">
        <v>114</v>
      </c>
      <c r="O20" s="171">
        <v>164</v>
      </c>
      <c r="P20" s="172">
        <v>96</v>
      </c>
      <c r="Q20" s="172">
        <v>68</v>
      </c>
      <c r="R20" s="172">
        <v>100</v>
      </c>
      <c r="S20" s="173"/>
      <c r="T20" s="173"/>
      <c r="U20" s="173"/>
      <c r="V20" s="173"/>
      <c r="W20" s="173">
        <v>-39</v>
      </c>
      <c r="X20" s="174">
        <v>14</v>
      </c>
      <c r="Y20" s="173">
        <v>-140</v>
      </c>
      <c r="Z20" s="174">
        <v>-32</v>
      </c>
      <c r="AA20" s="162">
        <v>55467</v>
      </c>
      <c r="AB20" s="163">
        <v>25233</v>
      </c>
    </row>
    <row r="21" spans="1:28" ht="18.75" customHeight="1" thickBot="1">
      <c r="A21" s="175" t="s">
        <v>762</v>
      </c>
      <c r="B21" s="159">
        <v>157</v>
      </c>
      <c r="C21" s="159">
        <v>81</v>
      </c>
      <c r="D21" s="159">
        <v>76</v>
      </c>
      <c r="E21" s="159">
        <v>1126</v>
      </c>
      <c r="F21" s="159">
        <v>535</v>
      </c>
      <c r="G21" s="159">
        <v>591</v>
      </c>
      <c r="H21" s="159">
        <v>436</v>
      </c>
      <c r="I21" s="160">
        <v>-969</v>
      </c>
      <c r="J21" s="161">
        <v>-436</v>
      </c>
      <c r="K21" s="159">
        <v>1896</v>
      </c>
      <c r="L21" s="159">
        <v>1169</v>
      </c>
      <c r="M21" s="159">
        <v>727</v>
      </c>
      <c r="N21" s="159">
        <v>1740</v>
      </c>
      <c r="O21" s="159">
        <v>2140</v>
      </c>
      <c r="P21" s="159">
        <v>1208</v>
      </c>
      <c r="Q21" s="159">
        <v>932</v>
      </c>
      <c r="R21" s="159">
        <v>1266</v>
      </c>
      <c r="S21" s="160"/>
      <c r="T21" s="160"/>
      <c r="U21" s="160"/>
      <c r="V21" s="160"/>
      <c r="W21" s="160">
        <v>-244</v>
      </c>
      <c r="X21" s="161">
        <v>474</v>
      </c>
      <c r="Y21" s="160">
        <v>-1213</v>
      </c>
      <c r="Z21" s="161">
        <v>38</v>
      </c>
      <c r="AA21" s="176" t="s">
        <v>135</v>
      </c>
      <c r="AB21" s="177" t="s">
        <v>135</v>
      </c>
    </row>
    <row r="22" spans="1:28" ht="18.75" customHeight="1" thickTop="1" thickBot="1">
      <c r="A22" s="178" t="s">
        <v>763</v>
      </c>
      <c r="B22" s="179">
        <v>13.083333333333334</v>
      </c>
      <c r="C22" s="179">
        <v>6.75</v>
      </c>
      <c r="D22" s="179">
        <v>6.333333333333333</v>
      </c>
      <c r="E22" s="179">
        <v>93.833333333333329</v>
      </c>
      <c r="F22" s="179">
        <v>44.583333333333336</v>
      </c>
      <c r="G22" s="179">
        <v>49.25</v>
      </c>
      <c r="H22" s="179">
        <v>36.333333333333336</v>
      </c>
      <c r="I22" s="180">
        <v>-80.75</v>
      </c>
      <c r="J22" s="181">
        <v>-36.333333333333336</v>
      </c>
      <c r="K22" s="179">
        <v>158</v>
      </c>
      <c r="L22" s="179">
        <v>97.416666666666671</v>
      </c>
      <c r="M22" s="179">
        <v>60.583333333333336</v>
      </c>
      <c r="N22" s="179">
        <v>145</v>
      </c>
      <c r="O22" s="179">
        <v>178.33333333333334</v>
      </c>
      <c r="P22" s="179">
        <v>100.66666666666667</v>
      </c>
      <c r="Q22" s="179">
        <v>77.666666666666671</v>
      </c>
      <c r="R22" s="179">
        <v>105.5</v>
      </c>
      <c r="S22" s="182"/>
      <c r="T22" s="182"/>
      <c r="U22" s="182"/>
      <c r="V22" s="182"/>
      <c r="W22" s="180">
        <v>-20.333333333333332</v>
      </c>
      <c r="X22" s="181">
        <v>39.5</v>
      </c>
      <c r="Y22" s="180">
        <v>-101.08333333333333</v>
      </c>
      <c r="Z22" s="181">
        <v>3.1666666666666665</v>
      </c>
      <c r="AA22" s="183" t="s">
        <v>135</v>
      </c>
      <c r="AB22" s="184" t="s">
        <v>135</v>
      </c>
    </row>
    <row r="23" spans="1:28" ht="18.75" customHeight="1" thickBot="1"/>
    <row r="24" spans="1:28" ht="18.75" customHeight="1">
      <c r="A24" s="769" t="s">
        <v>764</v>
      </c>
      <c r="B24" s="772" t="s">
        <v>765</v>
      </c>
      <c r="C24" s="773"/>
      <c r="D24" s="773"/>
      <c r="E24" s="773"/>
      <c r="F24" s="773"/>
      <c r="G24" s="773"/>
      <c r="H24" s="774"/>
      <c r="I24" s="754" t="s">
        <v>766</v>
      </c>
      <c r="J24" s="755"/>
      <c r="K24" s="772" t="s">
        <v>767</v>
      </c>
      <c r="L24" s="773"/>
      <c r="M24" s="773"/>
      <c r="N24" s="773"/>
      <c r="O24" s="773"/>
      <c r="P24" s="773"/>
      <c r="Q24" s="773"/>
      <c r="R24" s="774"/>
      <c r="S24" s="195"/>
      <c r="T24" s="195"/>
      <c r="U24" s="195"/>
      <c r="V24" s="195"/>
      <c r="W24" s="754" t="s">
        <v>768</v>
      </c>
      <c r="X24" s="755"/>
      <c r="Y24" s="754" t="s">
        <v>769</v>
      </c>
      <c r="Z24" s="755"/>
      <c r="AA24" s="758" t="s">
        <v>770</v>
      </c>
      <c r="AB24" s="761" t="s">
        <v>771</v>
      </c>
    </row>
    <row r="25" spans="1:28" ht="18.75" customHeight="1">
      <c r="A25" s="770"/>
      <c r="B25" s="764" t="s">
        <v>772</v>
      </c>
      <c r="C25" s="765"/>
      <c r="D25" s="766"/>
      <c r="E25" s="764" t="s">
        <v>773</v>
      </c>
      <c r="F25" s="765"/>
      <c r="G25" s="765"/>
      <c r="H25" s="766"/>
      <c r="I25" s="756"/>
      <c r="J25" s="757"/>
      <c r="K25" s="764" t="s">
        <v>774</v>
      </c>
      <c r="L25" s="765"/>
      <c r="M25" s="765"/>
      <c r="N25" s="766"/>
      <c r="O25" s="764" t="s">
        <v>775</v>
      </c>
      <c r="P25" s="765"/>
      <c r="Q25" s="765"/>
      <c r="R25" s="766"/>
      <c r="S25" s="764" t="s">
        <v>776</v>
      </c>
      <c r="T25" s="767"/>
      <c r="U25" s="767"/>
      <c r="V25" s="768"/>
      <c r="W25" s="756"/>
      <c r="X25" s="757"/>
      <c r="Y25" s="756"/>
      <c r="Z25" s="757"/>
      <c r="AA25" s="759"/>
      <c r="AB25" s="762"/>
    </row>
    <row r="26" spans="1:28" ht="18.75" customHeight="1">
      <c r="A26" s="771"/>
      <c r="B26" s="154" t="s">
        <v>777</v>
      </c>
      <c r="C26" s="154" t="s">
        <v>185</v>
      </c>
      <c r="D26" s="154" t="s">
        <v>186</v>
      </c>
      <c r="E26" s="154" t="s">
        <v>777</v>
      </c>
      <c r="F26" s="154" t="s">
        <v>185</v>
      </c>
      <c r="G26" s="154" t="s">
        <v>186</v>
      </c>
      <c r="H26" s="154" t="s">
        <v>778</v>
      </c>
      <c r="I26" s="156" t="s">
        <v>779</v>
      </c>
      <c r="J26" s="157" t="s">
        <v>778</v>
      </c>
      <c r="K26" s="154" t="s">
        <v>777</v>
      </c>
      <c r="L26" s="154" t="s">
        <v>185</v>
      </c>
      <c r="M26" s="154" t="s">
        <v>186</v>
      </c>
      <c r="N26" s="154" t="s">
        <v>778</v>
      </c>
      <c r="O26" s="154" t="s">
        <v>777</v>
      </c>
      <c r="P26" s="154" t="s">
        <v>185</v>
      </c>
      <c r="Q26" s="154" t="s">
        <v>186</v>
      </c>
      <c r="R26" s="154" t="s">
        <v>778</v>
      </c>
      <c r="S26" s="156" t="s">
        <v>777</v>
      </c>
      <c r="T26" s="156" t="s">
        <v>185</v>
      </c>
      <c r="U26" s="156" t="s">
        <v>186</v>
      </c>
      <c r="V26" s="156" t="s">
        <v>778</v>
      </c>
      <c r="W26" s="156" t="s">
        <v>779</v>
      </c>
      <c r="X26" s="157" t="s">
        <v>778</v>
      </c>
      <c r="Y26" s="156" t="s">
        <v>779</v>
      </c>
      <c r="Z26" s="157" t="s">
        <v>778</v>
      </c>
      <c r="AA26" s="760"/>
      <c r="AB26" s="763"/>
    </row>
    <row r="27" spans="1:28" ht="18.75" customHeight="1">
      <c r="A27" s="185" t="s">
        <v>810</v>
      </c>
      <c r="B27" s="159">
        <f t="shared" ref="B27:B38" si="0">C27+D27</f>
        <v>6</v>
      </c>
      <c r="C27" s="186">
        <v>4</v>
      </c>
      <c r="D27" s="186">
        <v>2</v>
      </c>
      <c r="E27" s="159">
        <f t="shared" ref="E27:E38" si="1">F27+G27</f>
        <v>113</v>
      </c>
      <c r="F27" s="186">
        <v>58</v>
      </c>
      <c r="G27" s="186">
        <v>55</v>
      </c>
      <c r="H27" s="159">
        <v>50</v>
      </c>
      <c r="I27" s="160">
        <f t="shared" ref="I27:I38" si="2">B27-E27</f>
        <v>-107</v>
      </c>
      <c r="J27" s="191">
        <f t="shared" ref="J27:J38" si="3">-H27</f>
        <v>-50</v>
      </c>
      <c r="K27" s="186">
        <f t="shared" ref="K27:K38" si="4">L27+M27</f>
        <v>116</v>
      </c>
      <c r="L27" s="186">
        <v>77</v>
      </c>
      <c r="M27" s="186">
        <v>39</v>
      </c>
      <c r="N27" s="159">
        <v>104</v>
      </c>
      <c r="O27" s="186">
        <f t="shared" ref="O27:O38" si="5">P27+Q27</f>
        <v>168</v>
      </c>
      <c r="P27" s="186">
        <v>106</v>
      </c>
      <c r="Q27" s="186">
        <v>62</v>
      </c>
      <c r="R27" s="159">
        <v>115</v>
      </c>
      <c r="S27" s="160"/>
      <c r="T27" s="160"/>
      <c r="U27" s="160"/>
      <c r="V27" s="160"/>
      <c r="W27" s="190">
        <f>K27-O27</f>
        <v>-52</v>
      </c>
      <c r="X27" s="161">
        <f>N27-R27</f>
        <v>-11</v>
      </c>
      <c r="Y27" s="160">
        <f t="shared" ref="Y27:Z38" si="6">I27+W27</f>
        <v>-159</v>
      </c>
      <c r="Z27" s="161">
        <f t="shared" si="6"/>
        <v>-61</v>
      </c>
      <c r="AA27" s="162">
        <f>IF(C27&gt;0,AA20+Y27,"")</f>
        <v>55308</v>
      </c>
      <c r="AB27" s="163">
        <f>IF(D27&gt;0,AB20+Z27,"")</f>
        <v>25172</v>
      </c>
    </row>
    <row r="28" spans="1:28" ht="18.75" customHeight="1">
      <c r="A28" s="187">
        <v>2</v>
      </c>
      <c r="B28" s="162">
        <f t="shared" si="0"/>
        <v>11</v>
      </c>
      <c r="C28" s="168">
        <v>5</v>
      </c>
      <c r="D28" s="168">
        <v>6</v>
      </c>
      <c r="E28" s="162">
        <f t="shared" si="1"/>
        <v>106</v>
      </c>
      <c r="F28" s="168">
        <v>39</v>
      </c>
      <c r="G28" s="168">
        <v>67</v>
      </c>
      <c r="H28" s="162">
        <v>50</v>
      </c>
      <c r="I28" s="165">
        <f t="shared" si="2"/>
        <v>-95</v>
      </c>
      <c r="J28" s="192">
        <f t="shared" si="3"/>
        <v>-50</v>
      </c>
      <c r="K28" s="168">
        <f t="shared" si="4"/>
        <v>101</v>
      </c>
      <c r="L28" s="168">
        <v>66</v>
      </c>
      <c r="M28" s="168">
        <v>35</v>
      </c>
      <c r="N28" s="162">
        <v>101</v>
      </c>
      <c r="O28" s="168">
        <f t="shared" si="5"/>
        <v>162</v>
      </c>
      <c r="P28" s="168">
        <v>101</v>
      </c>
      <c r="Q28" s="168">
        <v>61</v>
      </c>
      <c r="R28" s="162">
        <v>94</v>
      </c>
      <c r="S28" s="165"/>
      <c r="T28" s="165"/>
      <c r="U28" s="165"/>
      <c r="V28" s="165"/>
      <c r="W28" s="167">
        <f>K28-O28</f>
        <v>-61</v>
      </c>
      <c r="X28" s="166">
        <f>N28-R28</f>
        <v>7</v>
      </c>
      <c r="Y28" s="165">
        <f t="shared" si="6"/>
        <v>-156</v>
      </c>
      <c r="Z28" s="166">
        <f t="shared" si="6"/>
        <v>-43</v>
      </c>
      <c r="AA28" s="162">
        <f t="shared" ref="AA28:AB38" si="7">IF(C28&gt;0,AA27+Y28,"")</f>
        <v>55152</v>
      </c>
      <c r="AB28" s="163">
        <f t="shared" si="7"/>
        <v>25129</v>
      </c>
    </row>
    <row r="29" spans="1:28" ht="18.75" customHeight="1">
      <c r="A29" s="187">
        <v>3</v>
      </c>
      <c r="B29" s="162">
        <f t="shared" si="0"/>
        <v>9</v>
      </c>
      <c r="C29" s="168">
        <v>5</v>
      </c>
      <c r="D29" s="168">
        <v>4</v>
      </c>
      <c r="E29" s="162">
        <f t="shared" si="1"/>
        <v>92</v>
      </c>
      <c r="F29" s="168">
        <v>44</v>
      </c>
      <c r="G29" s="168">
        <v>48</v>
      </c>
      <c r="H29" s="162">
        <v>37</v>
      </c>
      <c r="I29" s="165">
        <f t="shared" si="2"/>
        <v>-83</v>
      </c>
      <c r="J29" s="192">
        <f t="shared" si="3"/>
        <v>-37</v>
      </c>
      <c r="K29" s="168">
        <f t="shared" si="4"/>
        <v>221</v>
      </c>
      <c r="L29" s="168">
        <v>154</v>
      </c>
      <c r="M29" s="168">
        <v>67</v>
      </c>
      <c r="N29" s="162">
        <v>198</v>
      </c>
      <c r="O29" s="168">
        <f t="shared" si="5"/>
        <v>372</v>
      </c>
      <c r="P29" s="168">
        <v>191</v>
      </c>
      <c r="Q29" s="168">
        <v>181</v>
      </c>
      <c r="R29" s="162">
        <v>172</v>
      </c>
      <c r="S29" s="165"/>
      <c r="T29" s="165"/>
      <c r="U29" s="165"/>
      <c r="V29" s="165"/>
      <c r="W29" s="167">
        <f>K29-O29</f>
        <v>-151</v>
      </c>
      <c r="X29" s="166">
        <f>N29-R29</f>
        <v>26</v>
      </c>
      <c r="Y29" s="165">
        <f t="shared" si="6"/>
        <v>-234</v>
      </c>
      <c r="Z29" s="166">
        <f t="shared" si="6"/>
        <v>-11</v>
      </c>
      <c r="AA29" s="162">
        <f t="shared" si="7"/>
        <v>54918</v>
      </c>
      <c r="AB29" s="163">
        <f t="shared" si="7"/>
        <v>25118</v>
      </c>
    </row>
    <row r="30" spans="1:28" ht="18.75" customHeight="1">
      <c r="A30" s="187">
        <v>4</v>
      </c>
      <c r="B30" s="162">
        <f t="shared" si="0"/>
        <v>8</v>
      </c>
      <c r="C30" s="168">
        <v>5</v>
      </c>
      <c r="D30" s="168">
        <v>3</v>
      </c>
      <c r="E30" s="162">
        <f t="shared" si="1"/>
        <v>80</v>
      </c>
      <c r="F30" s="168">
        <v>38</v>
      </c>
      <c r="G30" s="168">
        <v>42</v>
      </c>
      <c r="H30" s="162">
        <v>27</v>
      </c>
      <c r="I30" s="165">
        <f t="shared" si="2"/>
        <v>-72</v>
      </c>
      <c r="J30" s="192">
        <f t="shared" si="3"/>
        <v>-27</v>
      </c>
      <c r="K30" s="168">
        <f t="shared" si="4"/>
        <v>231</v>
      </c>
      <c r="L30" s="168">
        <v>146</v>
      </c>
      <c r="M30" s="168">
        <v>85</v>
      </c>
      <c r="N30" s="162">
        <v>204</v>
      </c>
      <c r="O30" s="168">
        <f t="shared" si="5"/>
        <v>237</v>
      </c>
      <c r="P30" s="168">
        <v>143</v>
      </c>
      <c r="Q30" s="168">
        <v>94</v>
      </c>
      <c r="R30" s="162">
        <v>136</v>
      </c>
      <c r="S30" s="165"/>
      <c r="T30" s="165"/>
      <c r="U30" s="165"/>
      <c r="V30" s="165"/>
      <c r="W30" s="167">
        <f>K30-O30</f>
        <v>-6</v>
      </c>
      <c r="X30" s="166">
        <f>N30-R30</f>
        <v>68</v>
      </c>
      <c r="Y30" s="165">
        <f t="shared" si="6"/>
        <v>-78</v>
      </c>
      <c r="Z30" s="166">
        <f t="shared" si="6"/>
        <v>41</v>
      </c>
      <c r="AA30" s="162">
        <f>IF(C30&gt;0,AA29+Y30,"")</f>
        <v>54840</v>
      </c>
      <c r="AB30" s="163">
        <f t="shared" si="7"/>
        <v>25159</v>
      </c>
    </row>
    <row r="31" spans="1:28" ht="18.75" customHeight="1">
      <c r="A31" s="187">
        <v>5</v>
      </c>
      <c r="B31" s="162">
        <f t="shared" si="0"/>
        <v>7</v>
      </c>
      <c r="C31" s="168">
        <v>3</v>
      </c>
      <c r="D31" s="168">
        <v>4</v>
      </c>
      <c r="E31" s="162">
        <f t="shared" si="1"/>
        <v>93</v>
      </c>
      <c r="F31" s="168">
        <v>53</v>
      </c>
      <c r="G31" s="168">
        <v>40</v>
      </c>
      <c r="H31" s="162">
        <v>29</v>
      </c>
      <c r="I31" s="165">
        <f t="shared" si="2"/>
        <v>-86</v>
      </c>
      <c r="J31" s="192">
        <f t="shared" si="3"/>
        <v>-29</v>
      </c>
      <c r="K31" s="168">
        <f t="shared" si="4"/>
        <v>129</v>
      </c>
      <c r="L31" s="168">
        <v>79</v>
      </c>
      <c r="M31" s="168">
        <v>50</v>
      </c>
      <c r="N31" s="162">
        <v>110</v>
      </c>
      <c r="O31" s="168">
        <f t="shared" si="5"/>
        <v>156</v>
      </c>
      <c r="P31" s="168">
        <v>95</v>
      </c>
      <c r="Q31" s="168">
        <v>61</v>
      </c>
      <c r="R31" s="162">
        <v>90</v>
      </c>
      <c r="S31" s="165"/>
      <c r="T31" s="165"/>
      <c r="U31" s="165"/>
      <c r="V31" s="165"/>
      <c r="W31" s="167">
        <f>K31-O31</f>
        <v>-27</v>
      </c>
      <c r="X31" s="166">
        <f>N31-R31</f>
        <v>20</v>
      </c>
      <c r="Y31" s="165">
        <f t="shared" si="6"/>
        <v>-113</v>
      </c>
      <c r="Z31" s="166">
        <f t="shared" si="6"/>
        <v>-9</v>
      </c>
      <c r="AA31" s="162">
        <f t="shared" si="7"/>
        <v>54727</v>
      </c>
      <c r="AB31" s="163">
        <f t="shared" si="7"/>
        <v>25150</v>
      </c>
    </row>
    <row r="32" spans="1:28" ht="18.75" customHeight="1">
      <c r="A32" s="187">
        <v>6</v>
      </c>
      <c r="B32" s="162">
        <f t="shared" si="0"/>
        <v>9</v>
      </c>
      <c r="C32" s="168">
        <v>3</v>
      </c>
      <c r="D32" s="168">
        <v>6</v>
      </c>
      <c r="E32" s="162">
        <f t="shared" si="1"/>
        <v>80</v>
      </c>
      <c r="F32" s="168">
        <v>41</v>
      </c>
      <c r="G32" s="168">
        <v>39</v>
      </c>
      <c r="H32" s="162">
        <v>29</v>
      </c>
      <c r="I32" s="165">
        <f t="shared" si="2"/>
        <v>-71</v>
      </c>
      <c r="J32" s="192">
        <f t="shared" si="3"/>
        <v>-29</v>
      </c>
      <c r="K32" s="168">
        <f t="shared" si="4"/>
        <v>108</v>
      </c>
      <c r="L32" s="168">
        <v>63</v>
      </c>
      <c r="M32" s="168">
        <v>45</v>
      </c>
      <c r="N32" s="162">
        <v>108</v>
      </c>
      <c r="O32" s="168">
        <f t="shared" si="5"/>
        <v>142</v>
      </c>
      <c r="P32" s="168">
        <v>90</v>
      </c>
      <c r="Q32" s="168">
        <v>52</v>
      </c>
      <c r="R32" s="162">
        <v>97</v>
      </c>
      <c r="S32" s="165"/>
      <c r="T32" s="165"/>
      <c r="U32" s="165"/>
      <c r="V32" s="165"/>
      <c r="W32" s="167">
        <f t="shared" ref="W32:W38" si="8">K32-O32</f>
        <v>-34</v>
      </c>
      <c r="X32" s="166">
        <f t="shared" ref="X32:X38" si="9">N32-R32</f>
        <v>11</v>
      </c>
      <c r="Y32" s="165">
        <f t="shared" si="6"/>
        <v>-105</v>
      </c>
      <c r="Z32" s="166">
        <f t="shared" si="6"/>
        <v>-18</v>
      </c>
      <c r="AA32" s="162">
        <f t="shared" si="7"/>
        <v>54622</v>
      </c>
      <c r="AB32" s="163">
        <f t="shared" si="7"/>
        <v>25132</v>
      </c>
    </row>
    <row r="33" spans="1:28" ht="18.75" customHeight="1">
      <c r="A33" s="187">
        <v>7</v>
      </c>
      <c r="B33" s="162">
        <f t="shared" si="0"/>
        <v>16</v>
      </c>
      <c r="C33" s="168">
        <v>9</v>
      </c>
      <c r="D33" s="168">
        <v>7</v>
      </c>
      <c r="E33" s="162">
        <f t="shared" si="1"/>
        <v>81</v>
      </c>
      <c r="F33" s="168">
        <v>34</v>
      </c>
      <c r="G33" s="168">
        <v>47</v>
      </c>
      <c r="H33" s="162">
        <v>27</v>
      </c>
      <c r="I33" s="165">
        <f t="shared" si="2"/>
        <v>-65</v>
      </c>
      <c r="J33" s="192">
        <f t="shared" si="3"/>
        <v>-27</v>
      </c>
      <c r="K33" s="168">
        <f t="shared" si="4"/>
        <v>179</v>
      </c>
      <c r="L33" s="168">
        <v>119</v>
      </c>
      <c r="M33" s="168">
        <v>60</v>
      </c>
      <c r="N33" s="162">
        <v>170</v>
      </c>
      <c r="O33" s="168">
        <f t="shared" si="5"/>
        <v>166</v>
      </c>
      <c r="P33" s="168">
        <v>104</v>
      </c>
      <c r="Q33" s="168">
        <v>62</v>
      </c>
      <c r="R33" s="162">
        <v>121</v>
      </c>
      <c r="S33" s="165"/>
      <c r="T33" s="165"/>
      <c r="U33" s="165"/>
      <c r="V33" s="165"/>
      <c r="W33" s="167">
        <f t="shared" si="8"/>
        <v>13</v>
      </c>
      <c r="X33" s="166">
        <f t="shared" si="9"/>
        <v>49</v>
      </c>
      <c r="Y33" s="165">
        <f t="shared" si="6"/>
        <v>-52</v>
      </c>
      <c r="Z33" s="166">
        <f t="shared" si="6"/>
        <v>22</v>
      </c>
      <c r="AA33" s="162">
        <f t="shared" si="7"/>
        <v>54570</v>
      </c>
      <c r="AB33" s="163">
        <f t="shared" si="7"/>
        <v>25154</v>
      </c>
    </row>
    <row r="34" spans="1:28" ht="18.75" customHeight="1">
      <c r="A34" s="187">
        <v>8</v>
      </c>
      <c r="B34" s="162">
        <f t="shared" si="0"/>
        <v>9</v>
      </c>
      <c r="C34" s="168">
        <v>1</v>
      </c>
      <c r="D34" s="168">
        <v>8</v>
      </c>
      <c r="E34" s="162">
        <f t="shared" si="1"/>
        <v>99</v>
      </c>
      <c r="F34" s="168">
        <v>47</v>
      </c>
      <c r="G34" s="168">
        <v>52</v>
      </c>
      <c r="H34" s="162">
        <v>44</v>
      </c>
      <c r="I34" s="165">
        <f t="shared" si="2"/>
        <v>-90</v>
      </c>
      <c r="J34" s="192">
        <f t="shared" si="3"/>
        <v>-44</v>
      </c>
      <c r="K34" s="168">
        <f t="shared" si="4"/>
        <v>104</v>
      </c>
      <c r="L34" s="168">
        <v>65</v>
      </c>
      <c r="M34" s="168">
        <v>39</v>
      </c>
      <c r="N34" s="162">
        <v>93</v>
      </c>
      <c r="O34" s="168">
        <f t="shared" si="5"/>
        <v>124</v>
      </c>
      <c r="P34" s="168">
        <v>77</v>
      </c>
      <c r="Q34" s="168">
        <v>47</v>
      </c>
      <c r="R34" s="162">
        <v>77</v>
      </c>
      <c r="S34" s="165"/>
      <c r="T34" s="165"/>
      <c r="U34" s="165"/>
      <c r="V34" s="165"/>
      <c r="W34" s="167">
        <f t="shared" si="8"/>
        <v>-20</v>
      </c>
      <c r="X34" s="166">
        <f t="shared" si="9"/>
        <v>16</v>
      </c>
      <c r="Y34" s="165">
        <f t="shared" si="6"/>
        <v>-110</v>
      </c>
      <c r="Z34" s="166">
        <f t="shared" si="6"/>
        <v>-28</v>
      </c>
      <c r="AA34" s="162">
        <f t="shared" si="7"/>
        <v>54460</v>
      </c>
      <c r="AB34" s="163">
        <f t="shared" si="7"/>
        <v>25126</v>
      </c>
    </row>
    <row r="35" spans="1:28" ht="18.75" customHeight="1">
      <c r="A35" s="187">
        <v>9</v>
      </c>
      <c r="B35" s="162">
        <f t="shared" si="0"/>
        <v>8</v>
      </c>
      <c r="C35" s="168">
        <v>5</v>
      </c>
      <c r="D35" s="168">
        <v>3</v>
      </c>
      <c r="E35" s="162">
        <f t="shared" si="1"/>
        <v>89</v>
      </c>
      <c r="F35" s="168">
        <v>38</v>
      </c>
      <c r="G35" s="168">
        <v>51</v>
      </c>
      <c r="H35" s="162">
        <v>41</v>
      </c>
      <c r="I35" s="165">
        <f t="shared" si="2"/>
        <v>-81</v>
      </c>
      <c r="J35" s="192">
        <f t="shared" si="3"/>
        <v>-41</v>
      </c>
      <c r="K35" s="168">
        <f t="shared" si="4"/>
        <v>165</v>
      </c>
      <c r="L35" s="168">
        <v>102</v>
      </c>
      <c r="M35" s="168">
        <v>63</v>
      </c>
      <c r="N35" s="162">
        <v>145</v>
      </c>
      <c r="O35" s="168">
        <f t="shared" si="5"/>
        <v>127</v>
      </c>
      <c r="P35" s="168">
        <v>85</v>
      </c>
      <c r="Q35" s="168">
        <v>42</v>
      </c>
      <c r="R35" s="162">
        <v>89</v>
      </c>
      <c r="S35" s="165"/>
      <c r="T35" s="165"/>
      <c r="U35" s="165"/>
      <c r="V35" s="165"/>
      <c r="W35" s="167">
        <f t="shared" si="8"/>
        <v>38</v>
      </c>
      <c r="X35" s="166">
        <f t="shared" si="9"/>
        <v>56</v>
      </c>
      <c r="Y35" s="165">
        <f t="shared" si="6"/>
        <v>-43</v>
      </c>
      <c r="Z35" s="166">
        <f t="shared" si="6"/>
        <v>15</v>
      </c>
      <c r="AA35" s="162">
        <f t="shared" si="7"/>
        <v>54417</v>
      </c>
      <c r="AB35" s="163">
        <f t="shared" si="7"/>
        <v>25141</v>
      </c>
    </row>
    <row r="36" spans="1:28" ht="18.75" customHeight="1">
      <c r="A36" s="187">
        <v>10</v>
      </c>
      <c r="B36" s="162">
        <f t="shared" si="0"/>
        <v>7</v>
      </c>
      <c r="C36" s="168">
        <v>2</v>
      </c>
      <c r="D36" s="168">
        <v>5</v>
      </c>
      <c r="E36" s="162">
        <f t="shared" si="1"/>
        <v>108</v>
      </c>
      <c r="F36" s="168">
        <v>47</v>
      </c>
      <c r="G36" s="168">
        <v>61</v>
      </c>
      <c r="H36" s="162">
        <v>43</v>
      </c>
      <c r="I36" s="165">
        <f t="shared" si="2"/>
        <v>-101</v>
      </c>
      <c r="J36" s="192">
        <f t="shared" si="3"/>
        <v>-43</v>
      </c>
      <c r="K36" s="168">
        <f t="shared" si="4"/>
        <v>101</v>
      </c>
      <c r="L36" s="168">
        <v>62</v>
      </c>
      <c r="M36" s="168">
        <v>39</v>
      </c>
      <c r="N36" s="162">
        <v>96</v>
      </c>
      <c r="O36" s="168">
        <f t="shared" si="5"/>
        <v>142</v>
      </c>
      <c r="P36" s="168">
        <v>78</v>
      </c>
      <c r="Q36" s="168">
        <v>64</v>
      </c>
      <c r="R36" s="162">
        <v>93</v>
      </c>
      <c r="S36" s="165"/>
      <c r="T36" s="165"/>
      <c r="U36" s="165"/>
      <c r="V36" s="165"/>
      <c r="W36" s="167">
        <f t="shared" si="8"/>
        <v>-41</v>
      </c>
      <c r="X36" s="166">
        <f t="shared" si="9"/>
        <v>3</v>
      </c>
      <c r="Y36" s="165">
        <f t="shared" si="6"/>
        <v>-142</v>
      </c>
      <c r="Z36" s="166">
        <f t="shared" si="6"/>
        <v>-40</v>
      </c>
      <c r="AA36" s="162">
        <f t="shared" si="7"/>
        <v>54275</v>
      </c>
      <c r="AB36" s="163">
        <f t="shared" si="7"/>
        <v>25101</v>
      </c>
    </row>
    <row r="37" spans="1:28" ht="18.75" customHeight="1">
      <c r="A37" s="187">
        <v>11</v>
      </c>
      <c r="B37" s="162">
        <f t="shared" si="0"/>
        <v>11</v>
      </c>
      <c r="C37" s="168">
        <v>6</v>
      </c>
      <c r="D37" s="168">
        <v>5</v>
      </c>
      <c r="E37" s="162">
        <f t="shared" si="1"/>
        <v>96</v>
      </c>
      <c r="F37" s="168">
        <v>50</v>
      </c>
      <c r="G37" s="168">
        <v>46</v>
      </c>
      <c r="H37" s="162">
        <v>42</v>
      </c>
      <c r="I37" s="165">
        <f t="shared" si="2"/>
        <v>-85</v>
      </c>
      <c r="J37" s="192">
        <f t="shared" si="3"/>
        <v>-42</v>
      </c>
      <c r="K37" s="168">
        <f t="shared" si="4"/>
        <v>152</v>
      </c>
      <c r="L37" s="168">
        <v>98</v>
      </c>
      <c r="M37" s="168">
        <v>54</v>
      </c>
      <c r="N37" s="162">
        <v>143</v>
      </c>
      <c r="O37" s="168">
        <f t="shared" si="5"/>
        <v>102</v>
      </c>
      <c r="P37" s="168">
        <v>59</v>
      </c>
      <c r="Q37" s="168">
        <v>43</v>
      </c>
      <c r="R37" s="162">
        <v>60</v>
      </c>
      <c r="S37" s="165"/>
      <c r="T37" s="165"/>
      <c r="U37" s="165"/>
      <c r="V37" s="165"/>
      <c r="W37" s="167">
        <f t="shared" si="8"/>
        <v>50</v>
      </c>
      <c r="X37" s="166">
        <f t="shared" si="9"/>
        <v>83</v>
      </c>
      <c r="Y37" s="165">
        <f t="shared" si="6"/>
        <v>-35</v>
      </c>
      <c r="Z37" s="166">
        <f t="shared" si="6"/>
        <v>41</v>
      </c>
      <c r="AA37" s="162">
        <f t="shared" si="7"/>
        <v>54240</v>
      </c>
      <c r="AB37" s="163">
        <f t="shared" si="7"/>
        <v>25142</v>
      </c>
    </row>
    <row r="38" spans="1:28" ht="18.75" customHeight="1">
      <c r="A38" s="188">
        <v>12</v>
      </c>
      <c r="B38" s="171">
        <f t="shared" si="0"/>
        <v>12</v>
      </c>
      <c r="C38" s="189">
        <v>7</v>
      </c>
      <c r="D38" s="189">
        <v>5</v>
      </c>
      <c r="E38" s="171">
        <f t="shared" si="1"/>
        <v>78</v>
      </c>
      <c r="F38" s="189">
        <v>46</v>
      </c>
      <c r="G38" s="189">
        <v>32</v>
      </c>
      <c r="H38" s="171">
        <v>23</v>
      </c>
      <c r="I38" s="173">
        <f t="shared" si="2"/>
        <v>-66</v>
      </c>
      <c r="J38" s="194">
        <f t="shared" si="3"/>
        <v>-23</v>
      </c>
      <c r="K38" s="189">
        <f t="shared" si="4"/>
        <v>88</v>
      </c>
      <c r="L38" s="189">
        <v>51</v>
      </c>
      <c r="M38" s="189">
        <v>37</v>
      </c>
      <c r="N38" s="171">
        <v>78</v>
      </c>
      <c r="O38" s="189">
        <f t="shared" si="5"/>
        <v>139</v>
      </c>
      <c r="P38" s="189">
        <v>79</v>
      </c>
      <c r="Q38" s="189">
        <v>60</v>
      </c>
      <c r="R38" s="171">
        <v>93</v>
      </c>
      <c r="S38" s="173"/>
      <c r="T38" s="173"/>
      <c r="U38" s="173"/>
      <c r="V38" s="173"/>
      <c r="W38" s="193">
        <f t="shared" si="8"/>
        <v>-51</v>
      </c>
      <c r="X38" s="174">
        <f t="shared" si="9"/>
        <v>-15</v>
      </c>
      <c r="Y38" s="173">
        <f t="shared" si="6"/>
        <v>-117</v>
      </c>
      <c r="Z38" s="174">
        <f t="shared" si="6"/>
        <v>-38</v>
      </c>
      <c r="AA38" s="162">
        <f t="shared" si="7"/>
        <v>54123</v>
      </c>
      <c r="AB38" s="163">
        <f t="shared" si="7"/>
        <v>25104</v>
      </c>
    </row>
    <row r="39" spans="1:28" ht="18.75" customHeight="1" thickBot="1">
      <c r="A39" s="175" t="s">
        <v>762</v>
      </c>
      <c r="B39" s="159">
        <f t="shared" ref="B39:R39" si="10">SUM(B27:B38)</f>
        <v>113</v>
      </c>
      <c r="C39" s="159">
        <f t="shared" si="10"/>
        <v>55</v>
      </c>
      <c r="D39" s="159">
        <f t="shared" si="10"/>
        <v>58</v>
      </c>
      <c r="E39" s="159">
        <f t="shared" si="10"/>
        <v>1115</v>
      </c>
      <c r="F39" s="159">
        <f t="shared" si="10"/>
        <v>535</v>
      </c>
      <c r="G39" s="159">
        <f t="shared" si="10"/>
        <v>580</v>
      </c>
      <c r="H39" s="159">
        <f t="shared" si="10"/>
        <v>442</v>
      </c>
      <c r="I39" s="160">
        <f t="shared" si="10"/>
        <v>-1002</v>
      </c>
      <c r="J39" s="161">
        <f t="shared" si="10"/>
        <v>-442</v>
      </c>
      <c r="K39" s="159">
        <f t="shared" si="10"/>
        <v>1695</v>
      </c>
      <c r="L39" s="159">
        <f t="shared" si="10"/>
        <v>1082</v>
      </c>
      <c r="M39" s="159">
        <f t="shared" si="10"/>
        <v>613</v>
      </c>
      <c r="N39" s="159">
        <f t="shared" si="10"/>
        <v>1550</v>
      </c>
      <c r="O39" s="159">
        <f t="shared" si="10"/>
        <v>2037</v>
      </c>
      <c r="P39" s="159">
        <f t="shared" si="10"/>
        <v>1208</v>
      </c>
      <c r="Q39" s="159">
        <f t="shared" si="10"/>
        <v>829</v>
      </c>
      <c r="R39" s="159">
        <f t="shared" si="10"/>
        <v>1237</v>
      </c>
      <c r="S39" s="160"/>
      <c r="T39" s="160"/>
      <c r="U39" s="160"/>
      <c r="V39" s="160"/>
      <c r="W39" s="160">
        <f>SUM(W27:W38)</f>
        <v>-342</v>
      </c>
      <c r="X39" s="161">
        <f>SUM(X27:X38)</f>
        <v>313</v>
      </c>
      <c r="Y39" s="160">
        <f>SUM(Y27:Y38)</f>
        <v>-1344</v>
      </c>
      <c r="Z39" s="161">
        <f>SUM(Z27:Z38)</f>
        <v>-129</v>
      </c>
      <c r="AA39" s="176" t="s">
        <v>135</v>
      </c>
      <c r="AB39" s="177" t="s">
        <v>135</v>
      </c>
    </row>
    <row r="40" spans="1:28" ht="18.75" customHeight="1" thickTop="1" thickBot="1">
      <c r="A40" s="178" t="s">
        <v>763</v>
      </c>
      <c r="B40" s="179">
        <f t="shared" ref="B40:R40" si="11">B39/12</f>
        <v>9.4166666666666661</v>
      </c>
      <c r="C40" s="179">
        <f t="shared" si="11"/>
        <v>4.583333333333333</v>
      </c>
      <c r="D40" s="179">
        <f t="shared" si="11"/>
        <v>4.833333333333333</v>
      </c>
      <c r="E40" s="179">
        <f t="shared" si="11"/>
        <v>92.916666666666671</v>
      </c>
      <c r="F40" s="179">
        <f t="shared" si="11"/>
        <v>44.583333333333336</v>
      </c>
      <c r="G40" s="179">
        <f t="shared" si="11"/>
        <v>48.333333333333336</v>
      </c>
      <c r="H40" s="179">
        <f t="shared" si="11"/>
        <v>36.833333333333336</v>
      </c>
      <c r="I40" s="180">
        <f t="shared" si="11"/>
        <v>-83.5</v>
      </c>
      <c r="J40" s="181">
        <f t="shared" si="11"/>
        <v>-36.833333333333336</v>
      </c>
      <c r="K40" s="179">
        <f t="shared" si="11"/>
        <v>141.25</v>
      </c>
      <c r="L40" s="179">
        <f t="shared" si="11"/>
        <v>90.166666666666671</v>
      </c>
      <c r="M40" s="179">
        <f t="shared" si="11"/>
        <v>51.083333333333336</v>
      </c>
      <c r="N40" s="179">
        <f t="shared" si="11"/>
        <v>129.16666666666666</v>
      </c>
      <c r="O40" s="179">
        <f t="shared" si="11"/>
        <v>169.75</v>
      </c>
      <c r="P40" s="179">
        <f t="shared" si="11"/>
        <v>100.66666666666667</v>
      </c>
      <c r="Q40" s="179">
        <f t="shared" si="11"/>
        <v>69.083333333333329</v>
      </c>
      <c r="R40" s="179">
        <f t="shared" si="11"/>
        <v>103.08333333333333</v>
      </c>
      <c r="S40" s="182"/>
      <c r="T40" s="182"/>
      <c r="U40" s="182"/>
      <c r="V40" s="182"/>
      <c r="W40" s="180">
        <f>W39/12</f>
        <v>-28.5</v>
      </c>
      <c r="X40" s="181">
        <f>X39/12</f>
        <v>26.083333333333332</v>
      </c>
      <c r="Y40" s="180">
        <f>Y39/12</f>
        <v>-112</v>
      </c>
      <c r="Z40" s="181">
        <f>Z39/12</f>
        <v>-10.75</v>
      </c>
      <c r="AA40" s="183" t="s">
        <v>135</v>
      </c>
      <c r="AB40" s="184" t="s">
        <v>135</v>
      </c>
    </row>
    <row r="41" spans="1:28" ht="18" customHeight="1">
      <c r="B41" s="147" t="s">
        <v>781</v>
      </c>
    </row>
    <row r="42" spans="1:28" ht="18" customHeight="1">
      <c r="B42" s="147" t="s">
        <v>717</v>
      </c>
    </row>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sheetData>
  <mergeCells count="27">
    <mergeCell ref="A3:AB3"/>
    <mergeCell ref="A6:A8"/>
    <mergeCell ref="B6:H6"/>
    <mergeCell ref="I6:J7"/>
    <mergeCell ref="K6:V6"/>
    <mergeCell ref="W6:X7"/>
    <mergeCell ref="Y6:Z7"/>
    <mergeCell ref="AA6:AA8"/>
    <mergeCell ref="AB6:AB8"/>
    <mergeCell ref="B7:D7"/>
    <mergeCell ref="E7:H7"/>
    <mergeCell ref="K7:N7"/>
    <mergeCell ref="O7:R7"/>
    <mergeCell ref="S7:V7"/>
    <mergeCell ref="A24:A26"/>
    <mergeCell ref="B24:H24"/>
    <mergeCell ref="I24:J25"/>
    <mergeCell ref="K24:R24"/>
    <mergeCell ref="W24:X25"/>
    <mergeCell ref="Y24:Z25"/>
    <mergeCell ref="AA24:AA26"/>
    <mergeCell ref="AB24:AB26"/>
    <mergeCell ref="B25:D25"/>
    <mergeCell ref="E25:H25"/>
    <mergeCell ref="K25:N25"/>
    <mergeCell ref="O25:R25"/>
    <mergeCell ref="S25:V25"/>
  </mergeCells>
  <phoneticPr fontId="1"/>
  <pageMargins left="0.7" right="0.7" top="0.75" bottom="0.75" header="0.3" footer="0.3"/>
  <pageSetup paperSize="9" scale="60" fitToHeight="0" orientation="landscape" horizontalDpi="0" verticalDpi="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DC5D-7BA4-4B3D-9666-9E7ADBCA6566}">
  <sheetPr>
    <pageSetUpPr fitToPage="1"/>
  </sheetPr>
  <dimension ref="B1:DA335"/>
  <sheetViews>
    <sheetView zoomScale="70" zoomScaleNormal="70" workbookViewId="0">
      <pane xSplit="6" ySplit="5" topLeftCell="G6" activePane="bottomRight" state="frozen"/>
      <selection pane="topRight" activeCell="G1" sqref="G1"/>
      <selection pane="bottomLeft" activeCell="A6" sqref="A6"/>
      <selection pane="bottomRight" activeCell="CI41" sqref="CI41:CM41"/>
    </sheetView>
  </sheetViews>
  <sheetFormatPr defaultColWidth="2.25" defaultRowHeight="14.25"/>
  <cols>
    <col min="1" max="1" width="0.875" style="196" customWidth="1"/>
    <col min="2" max="55" width="2.25" style="196"/>
    <col min="56" max="56" width="2.25" style="196" customWidth="1"/>
    <col min="57" max="101" width="2.25" style="196"/>
    <col min="102" max="102" width="2.5" style="196" customWidth="1"/>
    <col min="103" max="16384" width="2.25" style="196"/>
  </cols>
  <sheetData>
    <row r="1" spans="2:105" ht="27" customHeight="1">
      <c r="B1" s="836" t="s">
        <v>811</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c r="AW1" s="836"/>
      <c r="AX1" s="836"/>
      <c r="AY1" s="836"/>
      <c r="AZ1" s="836"/>
      <c r="BA1" s="836"/>
      <c r="BB1" s="836"/>
      <c r="BC1" s="836"/>
      <c r="BD1" s="836"/>
      <c r="BE1" s="836"/>
      <c r="BF1" s="836"/>
      <c r="BG1" s="836"/>
      <c r="BH1" s="836"/>
      <c r="BI1" s="836"/>
      <c r="BJ1" s="837" t="s">
        <v>812</v>
      </c>
      <c r="BK1" s="837"/>
      <c r="BL1" s="837"/>
      <c r="BM1" s="837"/>
      <c r="BN1" s="837"/>
      <c r="BO1" s="837"/>
      <c r="BP1" s="837"/>
      <c r="BQ1" s="837"/>
      <c r="BR1" s="837"/>
      <c r="BS1" s="837"/>
      <c r="BT1" s="837"/>
      <c r="BU1" s="837"/>
      <c r="BV1" s="837"/>
      <c r="BW1" s="837"/>
      <c r="BX1" s="837"/>
      <c r="BY1" s="837"/>
      <c r="BZ1" s="837"/>
      <c r="CA1" s="837"/>
      <c r="CB1" s="837"/>
      <c r="CC1" s="837"/>
      <c r="CD1" s="837"/>
      <c r="CE1" s="837"/>
      <c r="CF1" s="837"/>
      <c r="CG1" s="837"/>
      <c r="CH1" s="837"/>
      <c r="CI1" s="837"/>
      <c r="CJ1" s="837"/>
      <c r="CK1" s="837"/>
      <c r="CL1" s="837"/>
      <c r="CM1" s="837"/>
      <c r="CN1" s="837"/>
      <c r="CO1" s="837"/>
      <c r="CP1" s="837"/>
      <c r="CQ1" s="837"/>
      <c r="CR1" s="837"/>
      <c r="CS1" s="837"/>
      <c r="CT1" s="837"/>
      <c r="CU1" s="837"/>
      <c r="CV1" s="837"/>
      <c r="CW1" s="837"/>
    </row>
    <row r="2" spans="2:105" ht="4.5" customHeight="1" thickBot="1">
      <c r="H2" s="197"/>
      <c r="I2" s="197"/>
      <c r="J2" s="197"/>
      <c r="K2" s="197"/>
      <c r="L2" s="197"/>
      <c r="M2" s="197"/>
      <c r="N2" s="197"/>
      <c r="O2" s="197"/>
      <c r="P2" s="197"/>
      <c r="Q2" s="197"/>
      <c r="R2" s="197"/>
      <c r="S2" s="197"/>
      <c r="T2" s="197"/>
      <c r="U2" s="197"/>
      <c r="AU2" s="838"/>
      <c r="AV2" s="838"/>
      <c r="AW2" s="838"/>
      <c r="AX2" s="838"/>
      <c r="AY2" s="838"/>
      <c r="AZ2" s="838"/>
      <c r="BA2" s="838"/>
      <c r="BB2" s="838"/>
      <c r="BC2" s="838"/>
      <c r="BD2" s="838"/>
      <c r="BE2" s="838"/>
      <c r="BF2" s="838"/>
      <c r="BG2" s="838"/>
      <c r="BH2" s="838"/>
      <c r="BI2" s="838"/>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row>
    <row r="3" spans="2:105" s="198" customFormat="1" ht="15">
      <c r="B3" s="790" t="s">
        <v>211</v>
      </c>
      <c r="C3" s="790"/>
      <c r="D3" s="790"/>
      <c r="E3" s="790"/>
      <c r="F3" s="839"/>
      <c r="G3" s="840" t="s">
        <v>3</v>
      </c>
      <c r="H3" s="804"/>
      <c r="I3" s="807" t="s">
        <v>720</v>
      </c>
      <c r="J3" s="795"/>
      <c r="K3" s="808"/>
      <c r="L3" s="809" t="s">
        <v>4</v>
      </c>
      <c r="M3" s="804"/>
      <c r="N3" s="807" t="s">
        <v>720</v>
      </c>
      <c r="O3" s="795"/>
      <c r="P3" s="808"/>
      <c r="Q3" s="790" t="s">
        <v>58</v>
      </c>
      <c r="R3" s="791"/>
      <c r="S3" s="794" t="s">
        <v>720</v>
      </c>
      <c r="T3" s="795"/>
      <c r="U3" s="796"/>
      <c r="V3" s="849" t="s">
        <v>211</v>
      </c>
      <c r="W3" s="790"/>
      <c r="X3" s="790"/>
      <c r="Y3" s="790"/>
      <c r="Z3" s="839"/>
      <c r="AA3" s="840" t="s">
        <v>3</v>
      </c>
      <c r="AB3" s="804"/>
      <c r="AC3" s="807" t="s">
        <v>720</v>
      </c>
      <c r="AD3" s="795"/>
      <c r="AE3" s="808"/>
      <c r="AF3" s="809" t="s">
        <v>4</v>
      </c>
      <c r="AG3" s="804"/>
      <c r="AH3" s="807" t="s">
        <v>720</v>
      </c>
      <c r="AI3" s="795"/>
      <c r="AJ3" s="808"/>
      <c r="AK3" s="790" t="s">
        <v>58</v>
      </c>
      <c r="AL3" s="791"/>
      <c r="AM3" s="794" t="s">
        <v>720</v>
      </c>
      <c r="AN3" s="795"/>
      <c r="AO3" s="796"/>
      <c r="AP3" s="849" t="s">
        <v>211</v>
      </c>
      <c r="AQ3" s="790"/>
      <c r="AR3" s="790"/>
      <c r="AS3" s="790"/>
      <c r="AT3" s="839"/>
      <c r="AU3" s="840" t="s">
        <v>3</v>
      </c>
      <c r="AV3" s="804"/>
      <c r="AW3" s="807" t="s">
        <v>720</v>
      </c>
      <c r="AX3" s="795"/>
      <c r="AY3" s="808"/>
      <c r="AZ3" s="809" t="s">
        <v>4</v>
      </c>
      <c r="BA3" s="804"/>
      <c r="BB3" s="807" t="s">
        <v>720</v>
      </c>
      <c r="BC3" s="795"/>
      <c r="BD3" s="808"/>
      <c r="BE3" s="790" t="s">
        <v>58</v>
      </c>
      <c r="BF3" s="791"/>
      <c r="BG3" s="794" t="s">
        <v>720</v>
      </c>
      <c r="BH3" s="795"/>
      <c r="BI3" s="796"/>
      <c r="BJ3" s="797" t="s">
        <v>211</v>
      </c>
      <c r="BK3" s="798"/>
      <c r="BL3" s="798"/>
      <c r="BM3" s="798"/>
      <c r="BN3" s="799"/>
      <c r="BO3" s="790" t="s">
        <v>3</v>
      </c>
      <c r="BP3" s="804"/>
      <c r="BQ3" s="807" t="s">
        <v>720</v>
      </c>
      <c r="BR3" s="795"/>
      <c r="BS3" s="808"/>
      <c r="BT3" s="809" t="s">
        <v>4</v>
      </c>
      <c r="BU3" s="804"/>
      <c r="BV3" s="807" t="s">
        <v>720</v>
      </c>
      <c r="BW3" s="795"/>
      <c r="BX3" s="808"/>
      <c r="BY3" s="790" t="s">
        <v>58</v>
      </c>
      <c r="BZ3" s="791"/>
      <c r="CA3" s="794" t="s">
        <v>720</v>
      </c>
      <c r="CB3" s="795"/>
      <c r="CC3" s="796"/>
      <c r="CD3" s="797" t="s">
        <v>211</v>
      </c>
      <c r="CE3" s="798"/>
      <c r="CF3" s="798"/>
      <c r="CG3" s="798"/>
      <c r="CH3" s="799"/>
      <c r="CI3" s="790" t="s">
        <v>3</v>
      </c>
      <c r="CJ3" s="804"/>
      <c r="CK3" s="807" t="s">
        <v>720</v>
      </c>
      <c r="CL3" s="795"/>
      <c r="CM3" s="808"/>
      <c r="CN3" s="809" t="s">
        <v>4</v>
      </c>
      <c r="CO3" s="804"/>
      <c r="CP3" s="807" t="s">
        <v>720</v>
      </c>
      <c r="CQ3" s="795"/>
      <c r="CR3" s="808"/>
      <c r="CS3" s="790" t="s">
        <v>58</v>
      </c>
      <c r="CT3" s="791"/>
      <c r="CU3" s="794" t="s">
        <v>720</v>
      </c>
      <c r="CV3" s="795"/>
      <c r="CW3" s="848"/>
    </row>
    <row r="4" spans="2:105" s="198" customFormat="1" ht="15">
      <c r="B4" s="792"/>
      <c r="C4" s="792"/>
      <c r="D4" s="792"/>
      <c r="E4" s="792"/>
      <c r="F4" s="801"/>
      <c r="G4" s="841"/>
      <c r="H4" s="805"/>
      <c r="I4" s="815" t="s">
        <v>721</v>
      </c>
      <c r="J4" s="813"/>
      <c r="K4" s="816"/>
      <c r="L4" s="810"/>
      <c r="M4" s="805"/>
      <c r="N4" s="815" t="s">
        <v>721</v>
      </c>
      <c r="O4" s="813"/>
      <c r="P4" s="816"/>
      <c r="Q4" s="792"/>
      <c r="R4" s="792"/>
      <c r="S4" s="812" t="s">
        <v>721</v>
      </c>
      <c r="T4" s="813"/>
      <c r="U4" s="814"/>
      <c r="V4" s="800"/>
      <c r="W4" s="792"/>
      <c r="X4" s="792"/>
      <c r="Y4" s="792"/>
      <c r="Z4" s="801"/>
      <c r="AA4" s="841"/>
      <c r="AB4" s="805"/>
      <c r="AC4" s="815" t="s">
        <v>721</v>
      </c>
      <c r="AD4" s="813"/>
      <c r="AE4" s="816"/>
      <c r="AF4" s="810"/>
      <c r="AG4" s="805"/>
      <c r="AH4" s="815" t="s">
        <v>721</v>
      </c>
      <c r="AI4" s="813"/>
      <c r="AJ4" s="816"/>
      <c r="AK4" s="792"/>
      <c r="AL4" s="792"/>
      <c r="AM4" s="812" t="s">
        <v>721</v>
      </c>
      <c r="AN4" s="813"/>
      <c r="AO4" s="814"/>
      <c r="AP4" s="800"/>
      <c r="AQ4" s="792"/>
      <c r="AR4" s="792"/>
      <c r="AS4" s="792"/>
      <c r="AT4" s="801"/>
      <c r="AU4" s="841"/>
      <c r="AV4" s="805"/>
      <c r="AW4" s="815" t="s">
        <v>721</v>
      </c>
      <c r="AX4" s="813"/>
      <c r="AY4" s="816"/>
      <c r="AZ4" s="810"/>
      <c r="BA4" s="805"/>
      <c r="BB4" s="815" t="s">
        <v>721</v>
      </c>
      <c r="BC4" s="813"/>
      <c r="BD4" s="816"/>
      <c r="BE4" s="792"/>
      <c r="BF4" s="792"/>
      <c r="BG4" s="812" t="s">
        <v>721</v>
      </c>
      <c r="BH4" s="813"/>
      <c r="BI4" s="814"/>
      <c r="BJ4" s="800"/>
      <c r="BK4" s="792"/>
      <c r="BL4" s="792"/>
      <c r="BM4" s="792"/>
      <c r="BN4" s="801"/>
      <c r="BO4" s="792"/>
      <c r="BP4" s="805"/>
      <c r="BQ4" s="815" t="s">
        <v>721</v>
      </c>
      <c r="BR4" s="813"/>
      <c r="BS4" s="816"/>
      <c r="BT4" s="810"/>
      <c r="BU4" s="805"/>
      <c r="BV4" s="815" t="s">
        <v>721</v>
      </c>
      <c r="BW4" s="813"/>
      <c r="BX4" s="816"/>
      <c r="BY4" s="792"/>
      <c r="BZ4" s="792"/>
      <c r="CA4" s="812" t="s">
        <v>721</v>
      </c>
      <c r="CB4" s="813"/>
      <c r="CC4" s="814"/>
      <c r="CD4" s="800"/>
      <c r="CE4" s="792"/>
      <c r="CF4" s="792"/>
      <c r="CG4" s="792"/>
      <c r="CH4" s="801"/>
      <c r="CI4" s="792"/>
      <c r="CJ4" s="805"/>
      <c r="CK4" s="815" t="s">
        <v>721</v>
      </c>
      <c r="CL4" s="813"/>
      <c r="CM4" s="816"/>
      <c r="CN4" s="810"/>
      <c r="CO4" s="805"/>
      <c r="CP4" s="815" t="s">
        <v>721</v>
      </c>
      <c r="CQ4" s="813"/>
      <c r="CR4" s="816"/>
      <c r="CS4" s="792"/>
      <c r="CT4" s="792"/>
      <c r="CU4" s="812" t="s">
        <v>721</v>
      </c>
      <c r="CV4" s="813"/>
      <c r="CW4" s="847"/>
    </row>
    <row r="5" spans="2:105" s="198" customFormat="1" ht="15">
      <c r="B5" s="792"/>
      <c r="C5" s="792"/>
      <c r="D5" s="792"/>
      <c r="E5" s="792"/>
      <c r="F5" s="801"/>
      <c r="G5" s="842"/>
      <c r="H5" s="806"/>
      <c r="I5" s="850" t="s">
        <v>722</v>
      </c>
      <c r="J5" s="851"/>
      <c r="K5" s="852"/>
      <c r="L5" s="811"/>
      <c r="M5" s="806"/>
      <c r="N5" s="850" t="s">
        <v>722</v>
      </c>
      <c r="O5" s="851"/>
      <c r="P5" s="852"/>
      <c r="Q5" s="793"/>
      <c r="R5" s="793"/>
      <c r="S5" s="853" t="s">
        <v>722</v>
      </c>
      <c r="T5" s="854"/>
      <c r="U5" s="872"/>
      <c r="V5" s="802"/>
      <c r="W5" s="793"/>
      <c r="X5" s="793"/>
      <c r="Y5" s="793"/>
      <c r="Z5" s="803"/>
      <c r="AA5" s="842"/>
      <c r="AB5" s="806"/>
      <c r="AC5" s="850" t="s">
        <v>722</v>
      </c>
      <c r="AD5" s="851"/>
      <c r="AE5" s="852"/>
      <c r="AF5" s="811"/>
      <c r="AG5" s="806"/>
      <c r="AH5" s="850" t="s">
        <v>722</v>
      </c>
      <c r="AI5" s="851"/>
      <c r="AJ5" s="852"/>
      <c r="AK5" s="793"/>
      <c r="AL5" s="793"/>
      <c r="AM5" s="853" t="s">
        <v>722</v>
      </c>
      <c r="AN5" s="854"/>
      <c r="AO5" s="872"/>
      <c r="AP5" s="802"/>
      <c r="AQ5" s="793"/>
      <c r="AR5" s="793"/>
      <c r="AS5" s="793"/>
      <c r="AT5" s="803"/>
      <c r="AU5" s="842"/>
      <c r="AV5" s="806"/>
      <c r="AW5" s="850" t="s">
        <v>722</v>
      </c>
      <c r="AX5" s="851"/>
      <c r="AY5" s="852"/>
      <c r="AZ5" s="811"/>
      <c r="BA5" s="806"/>
      <c r="BB5" s="850" t="s">
        <v>722</v>
      </c>
      <c r="BC5" s="851"/>
      <c r="BD5" s="852"/>
      <c r="BE5" s="793"/>
      <c r="BF5" s="793"/>
      <c r="BG5" s="853" t="s">
        <v>722</v>
      </c>
      <c r="BH5" s="854"/>
      <c r="BI5" s="872"/>
      <c r="BJ5" s="802"/>
      <c r="BK5" s="793"/>
      <c r="BL5" s="793"/>
      <c r="BM5" s="793"/>
      <c r="BN5" s="803"/>
      <c r="BO5" s="793"/>
      <c r="BP5" s="806"/>
      <c r="BQ5" s="850" t="s">
        <v>722</v>
      </c>
      <c r="BR5" s="851"/>
      <c r="BS5" s="852"/>
      <c r="BT5" s="811"/>
      <c r="BU5" s="806"/>
      <c r="BV5" s="850" t="s">
        <v>722</v>
      </c>
      <c r="BW5" s="851"/>
      <c r="BX5" s="852"/>
      <c r="BY5" s="793"/>
      <c r="BZ5" s="793"/>
      <c r="CA5" s="853" t="s">
        <v>722</v>
      </c>
      <c r="CB5" s="854"/>
      <c r="CC5" s="872"/>
      <c r="CD5" s="802"/>
      <c r="CE5" s="793"/>
      <c r="CF5" s="793"/>
      <c r="CG5" s="793"/>
      <c r="CH5" s="803"/>
      <c r="CI5" s="793"/>
      <c r="CJ5" s="806"/>
      <c r="CK5" s="850" t="s">
        <v>722</v>
      </c>
      <c r="CL5" s="851"/>
      <c r="CM5" s="852"/>
      <c r="CN5" s="811"/>
      <c r="CO5" s="806"/>
      <c r="CP5" s="850" t="s">
        <v>722</v>
      </c>
      <c r="CQ5" s="851"/>
      <c r="CR5" s="852"/>
      <c r="CS5" s="793"/>
      <c r="CT5" s="793"/>
      <c r="CU5" s="853" t="s">
        <v>722</v>
      </c>
      <c r="CV5" s="854"/>
      <c r="CW5" s="855"/>
    </row>
    <row r="6" spans="2:105" ht="13.5" customHeight="1">
      <c r="B6" s="856" t="str">
        <f>"0"</f>
        <v>0</v>
      </c>
      <c r="C6" s="856"/>
      <c r="D6" s="856"/>
      <c r="E6" s="856"/>
      <c r="F6" s="857"/>
      <c r="G6" s="862">
        <v>57</v>
      </c>
      <c r="H6" s="863"/>
      <c r="I6" s="863"/>
      <c r="J6" s="863"/>
      <c r="K6" s="863"/>
      <c r="L6" s="863">
        <v>55</v>
      </c>
      <c r="M6" s="863"/>
      <c r="N6" s="863"/>
      <c r="O6" s="863"/>
      <c r="P6" s="863"/>
      <c r="Q6" s="788">
        <v>112</v>
      </c>
      <c r="R6" s="788"/>
      <c r="S6" s="788"/>
      <c r="T6" s="788"/>
      <c r="U6" s="789"/>
      <c r="V6" s="864">
        <v>24</v>
      </c>
      <c r="W6" s="856"/>
      <c r="X6" s="856"/>
      <c r="Y6" s="856"/>
      <c r="Z6" s="857"/>
      <c r="AA6" s="778">
        <v>172</v>
      </c>
      <c r="AB6" s="778"/>
      <c r="AC6" s="778"/>
      <c r="AD6" s="778"/>
      <c r="AE6" s="778"/>
      <c r="AF6" s="778">
        <v>144</v>
      </c>
      <c r="AG6" s="778"/>
      <c r="AH6" s="778"/>
      <c r="AI6" s="778"/>
      <c r="AJ6" s="778"/>
      <c r="AK6" s="867">
        <v>316</v>
      </c>
      <c r="AL6" s="867"/>
      <c r="AM6" s="867"/>
      <c r="AN6" s="867"/>
      <c r="AO6" s="867"/>
      <c r="AP6" s="864">
        <v>48</v>
      </c>
      <c r="AQ6" s="868"/>
      <c r="AR6" s="868"/>
      <c r="AS6" s="868"/>
      <c r="AT6" s="869"/>
      <c r="AU6" s="786">
        <v>339</v>
      </c>
      <c r="AV6" s="787"/>
      <c r="AW6" s="787"/>
      <c r="AX6" s="787"/>
      <c r="AY6" s="787"/>
      <c r="AZ6" s="787">
        <v>293</v>
      </c>
      <c r="BA6" s="787"/>
      <c r="BB6" s="787"/>
      <c r="BC6" s="787"/>
      <c r="BD6" s="787"/>
      <c r="BE6" s="788">
        <v>632</v>
      </c>
      <c r="BF6" s="788"/>
      <c r="BG6" s="788"/>
      <c r="BH6" s="788"/>
      <c r="BI6" s="789"/>
      <c r="BJ6" s="781">
        <v>72</v>
      </c>
      <c r="BK6" s="782"/>
      <c r="BL6" s="782"/>
      <c r="BM6" s="782"/>
      <c r="BN6" s="783"/>
      <c r="BO6" s="778">
        <v>561</v>
      </c>
      <c r="BP6" s="778"/>
      <c r="BQ6" s="778"/>
      <c r="BR6" s="778"/>
      <c r="BS6" s="778"/>
      <c r="BT6" s="778">
        <v>528</v>
      </c>
      <c r="BU6" s="778"/>
      <c r="BV6" s="778"/>
      <c r="BW6" s="778"/>
      <c r="BX6" s="778"/>
      <c r="BY6" s="845">
        <v>1089</v>
      </c>
      <c r="BZ6" s="845"/>
      <c r="CA6" s="845"/>
      <c r="CB6" s="845"/>
      <c r="CC6" s="846"/>
      <c r="CD6" s="781">
        <v>96</v>
      </c>
      <c r="CE6" s="782"/>
      <c r="CF6" s="782"/>
      <c r="CG6" s="782"/>
      <c r="CH6" s="783"/>
      <c r="CI6" s="778">
        <v>17</v>
      </c>
      <c r="CJ6" s="778"/>
      <c r="CK6" s="778"/>
      <c r="CL6" s="778"/>
      <c r="CM6" s="778"/>
      <c r="CN6" s="778">
        <v>81</v>
      </c>
      <c r="CO6" s="778"/>
      <c r="CP6" s="778"/>
      <c r="CQ6" s="778"/>
      <c r="CR6" s="778"/>
      <c r="CS6" s="845">
        <v>98</v>
      </c>
      <c r="CT6" s="845"/>
      <c r="CU6" s="845"/>
      <c r="CV6" s="845"/>
      <c r="CW6" s="845"/>
    </row>
    <row r="7" spans="2:105" ht="13.5" customHeight="1">
      <c r="B7" s="858"/>
      <c r="C7" s="858"/>
      <c r="D7" s="858"/>
      <c r="E7" s="858"/>
      <c r="F7" s="859"/>
      <c r="G7" s="874">
        <v>4</v>
      </c>
      <c r="H7" s="778"/>
      <c r="I7" s="778"/>
      <c r="J7" s="778"/>
      <c r="K7" s="778"/>
      <c r="L7" s="778">
        <v>2</v>
      </c>
      <c r="M7" s="778"/>
      <c r="N7" s="778"/>
      <c r="O7" s="778"/>
      <c r="P7" s="778"/>
      <c r="Q7" s="867">
        <v>6</v>
      </c>
      <c r="R7" s="867"/>
      <c r="S7" s="867"/>
      <c r="T7" s="867"/>
      <c r="U7" s="873"/>
      <c r="V7" s="865"/>
      <c r="W7" s="281"/>
      <c r="X7" s="281"/>
      <c r="Y7" s="281"/>
      <c r="Z7" s="819"/>
      <c r="AA7" s="778">
        <v>109</v>
      </c>
      <c r="AB7" s="778"/>
      <c r="AC7" s="778"/>
      <c r="AD7" s="778"/>
      <c r="AE7" s="778"/>
      <c r="AF7" s="778">
        <v>50</v>
      </c>
      <c r="AG7" s="778"/>
      <c r="AH7" s="778"/>
      <c r="AI7" s="778"/>
      <c r="AJ7" s="778"/>
      <c r="AK7" s="867">
        <v>159</v>
      </c>
      <c r="AL7" s="867"/>
      <c r="AM7" s="867"/>
      <c r="AN7" s="867"/>
      <c r="AO7" s="867"/>
      <c r="AP7" s="870"/>
      <c r="AQ7" s="782"/>
      <c r="AR7" s="782"/>
      <c r="AS7" s="782"/>
      <c r="AT7" s="783"/>
      <c r="AU7" s="834">
        <v>6</v>
      </c>
      <c r="AV7" s="835"/>
      <c r="AW7" s="835"/>
      <c r="AX7" s="835"/>
      <c r="AY7" s="835"/>
      <c r="AZ7" s="835">
        <v>16</v>
      </c>
      <c r="BA7" s="835"/>
      <c r="BB7" s="835"/>
      <c r="BC7" s="835"/>
      <c r="BD7" s="835"/>
      <c r="BE7" s="867">
        <v>22</v>
      </c>
      <c r="BF7" s="867"/>
      <c r="BG7" s="867"/>
      <c r="BH7" s="867"/>
      <c r="BI7" s="873"/>
      <c r="BJ7" s="782"/>
      <c r="BK7" s="782"/>
      <c r="BL7" s="782"/>
      <c r="BM7" s="782"/>
      <c r="BN7" s="783"/>
      <c r="BO7" s="778">
        <v>2</v>
      </c>
      <c r="BP7" s="778"/>
      <c r="BQ7" s="778"/>
      <c r="BR7" s="778"/>
      <c r="BS7" s="778"/>
      <c r="BT7" s="778">
        <v>3</v>
      </c>
      <c r="BU7" s="778"/>
      <c r="BV7" s="778"/>
      <c r="BW7" s="778"/>
      <c r="BX7" s="778"/>
      <c r="BY7" s="845">
        <v>5</v>
      </c>
      <c r="BZ7" s="845"/>
      <c r="CA7" s="845"/>
      <c r="CB7" s="845"/>
      <c r="CC7" s="846"/>
      <c r="CD7" s="782"/>
      <c r="CE7" s="782"/>
      <c r="CF7" s="782"/>
      <c r="CG7" s="782"/>
      <c r="CH7" s="783"/>
      <c r="CI7" s="778">
        <v>0</v>
      </c>
      <c r="CJ7" s="778"/>
      <c r="CK7" s="778"/>
      <c r="CL7" s="778"/>
      <c r="CM7" s="778"/>
      <c r="CN7" s="778">
        <v>0</v>
      </c>
      <c r="CO7" s="778"/>
      <c r="CP7" s="778"/>
      <c r="CQ7" s="778"/>
      <c r="CR7" s="778"/>
      <c r="CS7" s="845">
        <v>0</v>
      </c>
      <c r="CT7" s="845"/>
      <c r="CU7" s="845"/>
      <c r="CV7" s="845"/>
      <c r="CW7" s="845"/>
    </row>
    <row r="8" spans="2:105" s="199" customFormat="1" ht="13.5" customHeight="1">
      <c r="B8" s="860"/>
      <c r="C8" s="860"/>
      <c r="D8" s="860"/>
      <c r="E8" s="860"/>
      <c r="F8" s="861"/>
      <c r="G8" s="779">
        <v>61</v>
      </c>
      <c r="H8" s="780"/>
      <c r="I8" s="780"/>
      <c r="J8" s="780"/>
      <c r="K8" s="780"/>
      <c r="L8" s="780">
        <v>57</v>
      </c>
      <c r="M8" s="780"/>
      <c r="N8" s="780"/>
      <c r="O8" s="780"/>
      <c r="P8" s="780"/>
      <c r="Q8" s="780">
        <v>118</v>
      </c>
      <c r="R8" s="780"/>
      <c r="S8" s="780"/>
      <c r="T8" s="780"/>
      <c r="U8" s="827"/>
      <c r="V8" s="866"/>
      <c r="W8" s="820"/>
      <c r="X8" s="820"/>
      <c r="Y8" s="820"/>
      <c r="Z8" s="821"/>
      <c r="AA8" s="779">
        <v>281</v>
      </c>
      <c r="AB8" s="780"/>
      <c r="AC8" s="780"/>
      <c r="AD8" s="780"/>
      <c r="AE8" s="780"/>
      <c r="AF8" s="780">
        <v>194</v>
      </c>
      <c r="AG8" s="780"/>
      <c r="AH8" s="780"/>
      <c r="AI8" s="780"/>
      <c r="AJ8" s="780"/>
      <c r="AK8" s="780">
        <v>475</v>
      </c>
      <c r="AL8" s="780"/>
      <c r="AM8" s="780"/>
      <c r="AN8" s="780"/>
      <c r="AO8" s="780"/>
      <c r="AP8" s="871"/>
      <c r="AQ8" s="784"/>
      <c r="AR8" s="784"/>
      <c r="AS8" s="784"/>
      <c r="AT8" s="785"/>
      <c r="AU8" s="779">
        <v>345</v>
      </c>
      <c r="AV8" s="780"/>
      <c r="AW8" s="780"/>
      <c r="AX8" s="780"/>
      <c r="AY8" s="780"/>
      <c r="AZ8" s="780">
        <v>309</v>
      </c>
      <c r="BA8" s="780"/>
      <c r="BB8" s="780"/>
      <c r="BC8" s="780"/>
      <c r="BD8" s="780"/>
      <c r="BE8" s="780">
        <v>654</v>
      </c>
      <c r="BF8" s="780"/>
      <c r="BG8" s="780"/>
      <c r="BH8" s="780"/>
      <c r="BI8" s="827"/>
      <c r="BJ8" s="784"/>
      <c r="BK8" s="784"/>
      <c r="BL8" s="784"/>
      <c r="BM8" s="784"/>
      <c r="BN8" s="785"/>
      <c r="BO8" s="876">
        <v>563</v>
      </c>
      <c r="BP8" s="832"/>
      <c r="BQ8" s="832"/>
      <c r="BR8" s="832"/>
      <c r="BS8" s="832"/>
      <c r="BT8" s="877">
        <v>531</v>
      </c>
      <c r="BU8" s="877"/>
      <c r="BV8" s="877"/>
      <c r="BW8" s="877"/>
      <c r="BX8" s="877"/>
      <c r="BY8" s="832">
        <v>1094</v>
      </c>
      <c r="BZ8" s="832"/>
      <c r="CA8" s="832"/>
      <c r="CB8" s="832"/>
      <c r="CC8" s="833"/>
      <c r="CD8" s="784"/>
      <c r="CE8" s="784"/>
      <c r="CF8" s="784"/>
      <c r="CG8" s="784"/>
      <c r="CH8" s="785"/>
      <c r="CI8" s="876">
        <v>17</v>
      </c>
      <c r="CJ8" s="832"/>
      <c r="CK8" s="832"/>
      <c r="CL8" s="832"/>
      <c r="CM8" s="832"/>
      <c r="CN8" s="832">
        <v>81</v>
      </c>
      <c r="CO8" s="832"/>
      <c r="CP8" s="832"/>
      <c r="CQ8" s="832"/>
      <c r="CR8" s="832"/>
      <c r="CS8" s="832">
        <v>98</v>
      </c>
      <c r="CT8" s="832"/>
      <c r="CU8" s="832"/>
      <c r="CV8" s="832"/>
      <c r="CW8" s="832"/>
    </row>
    <row r="9" spans="2:105" s="199" customFormat="1" ht="13.5" customHeight="1">
      <c r="B9" s="817">
        <v>1</v>
      </c>
      <c r="C9" s="817"/>
      <c r="D9" s="817"/>
      <c r="E9" s="817"/>
      <c r="F9" s="818"/>
      <c r="G9" s="831">
        <v>69</v>
      </c>
      <c r="H9" s="828"/>
      <c r="I9" s="828"/>
      <c r="J9" s="828"/>
      <c r="K9" s="828"/>
      <c r="L9" s="828">
        <v>79</v>
      </c>
      <c r="M9" s="828"/>
      <c r="N9" s="828"/>
      <c r="O9" s="828"/>
      <c r="P9" s="828"/>
      <c r="Q9" s="824">
        <v>148</v>
      </c>
      <c r="R9" s="824"/>
      <c r="S9" s="824"/>
      <c r="T9" s="824"/>
      <c r="U9" s="825"/>
      <c r="V9" s="875">
        <v>25</v>
      </c>
      <c r="W9" s="781"/>
      <c r="X9" s="781"/>
      <c r="Y9" s="781"/>
      <c r="Z9" s="826"/>
      <c r="AA9" s="831">
        <v>182</v>
      </c>
      <c r="AB9" s="828"/>
      <c r="AC9" s="828"/>
      <c r="AD9" s="828"/>
      <c r="AE9" s="828"/>
      <c r="AF9" s="828">
        <v>132</v>
      </c>
      <c r="AG9" s="828"/>
      <c r="AH9" s="828"/>
      <c r="AI9" s="828"/>
      <c r="AJ9" s="828"/>
      <c r="AK9" s="829">
        <v>314</v>
      </c>
      <c r="AL9" s="829"/>
      <c r="AM9" s="829"/>
      <c r="AN9" s="829"/>
      <c r="AO9" s="830"/>
      <c r="AP9" s="781">
        <v>49</v>
      </c>
      <c r="AQ9" s="781"/>
      <c r="AR9" s="781"/>
      <c r="AS9" s="781"/>
      <c r="AT9" s="826"/>
      <c r="AU9" s="834">
        <v>376</v>
      </c>
      <c r="AV9" s="835"/>
      <c r="AW9" s="835"/>
      <c r="AX9" s="835"/>
      <c r="AY9" s="835"/>
      <c r="AZ9" s="835">
        <v>357</v>
      </c>
      <c r="BA9" s="835"/>
      <c r="BB9" s="835"/>
      <c r="BC9" s="835"/>
      <c r="BD9" s="835"/>
      <c r="BE9" s="867">
        <v>733</v>
      </c>
      <c r="BF9" s="867"/>
      <c r="BG9" s="867"/>
      <c r="BH9" s="867"/>
      <c r="BI9" s="873"/>
      <c r="BJ9" s="781">
        <v>73</v>
      </c>
      <c r="BK9" s="781"/>
      <c r="BL9" s="781"/>
      <c r="BM9" s="781"/>
      <c r="BN9" s="826"/>
      <c r="BO9" s="778">
        <v>526</v>
      </c>
      <c r="BP9" s="778"/>
      <c r="BQ9" s="778"/>
      <c r="BR9" s="778"/>
      <c r="BS9" s="778"/>
      <c r="BT9" s="778">
        <v>589</v>
      </c>
      <c r="BU9" s="778"/>
      <c r="BV9" s="778"/>
      <c r="BW9" s="778"/>
      <c r="BX9" s="778"/>
      <c r="BY9" s="845">
        <v>1115</v>
      </c>
      <c r="BZ9" s="845"/>
      <c r="CA9" s="845"/>
      <c r="CB9" s="845"/>
      <c r="CC9" s="846"/>
      <c r="CD9" s="781">
        <v>97</v>
      </c>
      <c r="CE9" s="781"/>
      <c r="CF9" s="781"/>
      <c r="CG9" s="781"/>
      <c r="CH9" s="826"/>
      <c r="CI9" s="778">
        <v>11</v>
      </c>
      <c r="CJ9" s="778"/>
      <c r="CK9" s="778"/>
      <c r="CL9" s="778"/>
      <c r="CM9" s="778"/>
      <c r="CN9" s="778">
        <v>48</v>
      </c>
      <c r="CO9" s="778"/>
      <c r="CP9" s="778"/>
      <c r="CQ9" s="778"/>
      <c r="CR9" s="778"/>
      <c r="CS9" s="845">
        <v>59</v>
      </c>
      <c r="CT9" s="845"/>
      <c r="CU9" s="845"/>
      <c r="CV9" s="845"/>
      <c r="CW9" s="845"/>
    </row>
    <row r="10" spans="2:105" s="199" customFormat="1" ht="13.5" customHeight="1">
      <c r="B10" s="281"/>
      <c r="C10" s="281"/>
      <c r="D10" s="281"/>
      <c r="E10" s="281"/>
      <c r="F10" s="819"/>
      <c r="G10" s="874">
        <v>3</v>
      </c>
      <c r="H10" s="778"/>
      <c r="I10" s="778"/>
      <c r="J10" s="778"/>
      <c r="K10" s="778"/>
      <c r="L10" s="778">
        <v>1</v>
      </c>
      <c r="M10" s="778"/>
      <c r="N10" s="778"/>
      <c r="O10" s="778"/>
      <c r="P10" s="778"/>
      <c r="Q10" s="867">
        <v>4</v>
      </c>
      <c r="R10" s="867"/>
      <c r="S10" s="867"/>
      <c r="T10" s="867"/>
      <c r="U10" s="873"/>
      <c r="V10" s="865"/>
      <c r="W10" s="281"/>
      <c r="X10" s="281"/>
      <c r="Y10" s="281"/>
      <c r="Z10" s="819"/>
      <c r="AA10" s="874">
        <v>94</v>
      </c>
      <c r="AB10" s="778"/>
      <c r="AC10" s="778"/>
      <c r="AD10" s="778"/>
      <c r="AE10" s="778"/>
      <c r="AF10" s="778">
        <v>35</v>
      </c>
      <c r="AG10" s="778"/>
      <c r="AH10" s="778"/>
      <c r="AI10" s="778"/>
      <c r="AJ10" s="778"/>
      <c r="AK10" s="845">
        <v>129</v>
      </c>
      <c r="AL10" s="845"/>
      <c r="AM10" s="845"/>
      <c r="AN10" s="845"/>
      <c r="AO10" s="846"/>
      <c r="AP10" s="281"/>
      <c r="AQ10" s="281"/>
      <c r="AR10" s="281"/>
      <c r="AS10" s="281"/>
      <c r="AT10" s="819"/>
      <c r="AU10" s="834">
        <v>5</v>
      </c>
      <c r="AV10" s="835"/>
      <c r="AW10" s="835"/>
      <c r="AX10" s="835"/>
      <c r="AY10" s="835"/>
      <c r="AZ10" s="835">
        <v>10</v>
      </c>
      <c r="BA10" s="835"/>
      <c r="BB10" s="835"/>
      <c r="BC10" s="835"/>
      <c r="BD10" s="835"/>
      <c r="BE10" s="867">
        <v>15</v>
      </c>
      <c r="BF10" s="867"/>
      <c r="BG10" s="867"/>
      <c r="BH10" s="867"/>
      <c r="BI10" s="873"/>
      <c r="BJ10" s="281"/>
      <c r="BK10" s="281"/>
      <c r="BL10" s="281"/>
      <c r="BM10" s="281"/>
      <c r="BN10" s="819"/>
      <c r="BO10" s="778">
        <v>2</v>
      </c>
      <c r="BP10" s="778"/>
      <c r="BQ10" s="778"/>
      <c r="BR10" s="778"/>
      <c r="BS10" s="778"/>
      <c r="BT10" s="778">
        <v>2</v>
      </c>
      <c r="BU10" s="778"/>
      <c r="BV10" s="778"/>
      <c r="BW10" s="778"/>
      <c r="BX10" s="778"/>
      <c r="BY10" s="845">
        <v>4</v>
      </c>
      <c r="BZ10" s="845"/>
      <c r="CA10" s="845"/>
      <c r="CB10" s="845"/>
      <c r="CC10" s="846"/>
      <c r="CD10" s="281"/>
      <c r="CE10" s="281"/>
      <c r="CF10" s="281"/>
      <c r="CG10" s="281"/>
      <c r="CH10" s="819"/>
      <c r="CI10" s="778">
        <v>0</v>
      </c>
      <c r="CJ10" s="778"/>
      <c r="CK10" s="778"/>
      <c r="CL10" s="778"/>
      <c r="CM10" s="778"/>
      <c r="CN10" s="778">
        <v>0</v>
      </c>
      <c r="CO10" s="778"/>
      <c r="CP10" s="778"/>
      <c r="CQ10" s="778"/>
      <c r="CR10" s="778"/>
      <c r="CS10" s="845">
        <v>0</v>
      </c>
      <c r="CT10" s="845"/>
      <c r="CU10" s="845"/>
      <c r="CV10" s="845"/>
      <c r="CW10" s="845"/>
    </row>
    <row r="11" spans="2:105" s="199" customFormat="1" ht="13.5" customHeight="1">
      <c r="B11" s="281"/>
      <c r="C11" s="281"/>
      <c r="D11" s="281"/>
      <c r="E11" s="281"/>
      <c r="F11" s="819"/>
      <c r="G11" s="779">
        <v>72</v>
      </c>
      <c r="H11" s="780"/>
      <c r="I11" s="780"/>
      <c r="J11" s="780"/>
      <c r="K11" s="780"/>
      <c r="L11" s="780">
        <v>80</v>
      </c>
      <c r="M11" s="780"/>
      <c r="N11" s="780"/>
      <c r="O11" s="780"/>
      <c r="P11" s="780"/>
      <c r="Q11" s="780">
        <v>152</v>
      </c>
      <c r="R11" s="780"/>
      <c r="S11" s="780"/>
      <c r="T11" s="780"/>
      <c r="U11" s="827"/>
      <c r="V11" s="866"/>
      <c r="W11" s="820"/>
      <c r="X11" s="820"/>
      <c r="Y11" s="820"/>
      <c r="Z11" s="821"/>
      <c r="AA11" s="779">
        <v>276</v>
      </c>
      <c r="AB11" s="780"/>
      <c r="AC11" s="780"/>
      <c r="AD11" s="780"/>
      <c r="AE11" s="780"/>
      <c r="AF11" s="780">
        <v>167</v>
      </c>
      <c r="AG11" s="780"/>
      <c r="AH11" s="780"/>
      <c r="AI11" s="780"/>
      <c r="AJ11" s="780"/>
      <c r="AK11" s="832">
        <v>443</v>
      </c>
      <c r="AL11" s="832"/>
      <c r="AM11" s="832"/>
      <c r="AN11" s="832"/>
      <c r="AO11" s="833"/>
      <c r="AP11" s="820"/>
      <c r="AQ11" s="820"/>
      <c r="AR11" s="820"/>
      <c r="AS11" s="820"/>
      <c r="AT11" s="821"/>
      <c r="AU11" s="779">
        <v>381</v>
      </c>
      <c r="AV11" s="780"/>
      <c r="AW11" s="780"/>
      <c r="AX11" s="780"/>
      <c r="AY11" s="780"/>
      <c r="AZ11" s="780">
        <v>367</v>
      </c>
      <c r="BA11" s="780"/>
      <c r="BB11" s="780"/>
      <c r="BC11" s="780"/>
      <c r="BD11" s="780"/>
      <c r="BE11" s="780">
        <v>748</v>
      </c>
      <c r="BF11" s="780"/>
      <c r="BG11" s="780"/>
      <c r="BH11" s="780"/>
      <c r="BI11" s="827"/>
      <c r="BJ11" s="820"/>
      <c r="BK11" s="820"/>
      <c r="BL11" s="820"/>
      <c r="BM11" s="820"/>
      <c r="BN11" s="821"/>
      <c r="BO11" s="876">
        <v>528</v>
      </c>
      <c r="BP11" s="832"/>
      <c r="BQ11" s="832"/>
      <c r="BR11" s="832"/>
      <c r="BS11" s="832"/>
      <c r="BT11" s="877">
        <v>591</v>
      </c>
      <c r="BU11" s="877"/>
      <c r="BV11" s="877"/>
      <c r="BW11" s="877"/>
      <c r="BX11" s="877"/>
      <c r="BY11" s="832">
        <v>1119</v>
      </c>
      <c r="BZ11" s="832"/>
      <c r="CA11" s="832"/>
      <c r="CB11" s="832"/>
      <c r="CC11" s="833"/>
      <c r="CD11" s="820"/>
      <c r="CE11" s="820"/>
      <c r="CF11" s="820"/>
      <c r="CG11" s="820"/>
      <c r="CH11" s="821"/>
      <c r="CI11" s="876">
        <v>11</v>
      </c>
      <c r="CJ11" s="832"/>
      <c r="CK11" s="832"/>
      <c r="CL11" s="832"/>
      <c r="CM11" s="832"/>
      <c r="CN11" s="832">
        <v>48</v>
      </c>
      <c r="CO11" s="832"/>
      <c r="CP11" s="832"/>
      <c r="CQ11" s="832"/>
      <c r="CR11" s="832"/>
      <c r="CS11" s="832">
        <v>59</v>
      </c>
      <c r="CT11" s="832"/>
      <c r="CU11" s="832"/>
      <c r="CV11" s="832"/>
      <c r="CW11" s="832"/>
    </row>
    <row r="12" spans="2:105" s="199" customFormat="1" ht="13.5" customHeight="1">
      <c r="B12" s="817">
        <v>2</v>
      </c>
      <c r="C12" s="817"/>
      <c r="D12" s="817"/>
      <c r="E12" s="817"/>
      <c r="F12" s="818"/>
      <c r="G12" s="831">
        <v>68</v>
      </c>
      <c r="H12" s="828"/>
      <c r="I12" s="828"/>
      <c r="J12" s="828"/>
      <c r="K12" s="828"/>
      <c r="L12" s="828">
        <v>80</v>
      </c>
      <c r="M12" s="828"/>
      <c r="N12" s="828"/>
      <c r="O12" s="828"/>
      <c r="P12" s="828"/>
      <c r="Q12" s="824">
        <v>148</v>
      </c>
      <c r="R12" s="824"/>
      <c r="S12" s="824"/>
      <c r="T12" s="824"/>
      <c r="U12" s="825"/>
      <c r="V12" s="875">
        <v>26</v>
      </c>
      <c r="W12" s="781"/>
      <c r="X12" s="781"/>
      <c r="Y12" s="781"/>
      <c r="Z12" s="826"/>
      <c r="AA12" s="831">
        <v>193</v>
      </c>
      <c r="AB12" s="828"/>
      <c r="AC12" s="828"/>
      <c r="AD12" s="828"/>
      <c r="AE12" s="828"/>
      <c r="AF12" s="828">
        <v>127</v>
      </c>
      <c r="AG12" s="828"/>
      <c r="AH12" s="828"/>
      <c r="AI12" s="828"/>
      <c r="AJ12" s="828"/>
      <c r="AK12" s="829">
        <v>320</v>
      </c>
      <c r="AL12" s="829"/>
      <c r="AM12" s="829"/>
      <c r="AN12" s="829"/>
      <c r="AO12" s="830"/>
      <c r="AP12" s="781">
        <v>50</v>
      </c>
      <c r="AQ12" s="782"/>
      <c r="AR12" s="782"/>
      <c r="AS12" s="782"/>
      <c r="AT12" s="783"/>
      <c r="AU12" s="822">
        <v>386</v>
      </c>
      <c r="AV12" s="823"/>
      <c r="AW12" s="823"/>
      <c r="AX12" s="823"/>
      <c r="AY12" s="823"/>
      <c r="AZ12" s="823">
        <v>335</v>
      </c>
      <c r="BA12" s="823"/>
      <c r="BB12" s="823"/>
      <c r="BC12" s="823"/>
      <c r="BD12" s="823"/>
      <c r="BE12" s="824">
        <v>721</v>
      </c>
      <c r="BF12" s="824"/>
      <c r="BG12" s="824"/>
      <c r="BH12" s="824"/>
      <c r="BI12" s="825"/>
      <c r="BJ12" s="781">
        <v>74</v>
      </c>
      <c r="BK12" s="782"/>
      <c r="BL12" s="782"/>
      <c r="BM12" s="782"/>
      <c r="BN12" s="783"/>
      <c r="BO12" s="778">
        <v>515</v>
      </c>
      <c r="BP12" s="778"/>
      <c r="BQ12" s="778"/>
      <c r="BR12" s="778"/>
      <c r="BS12" s="778"/>
      <c r="BT12" s="778">
        <v>583</v>
      </c>
      <c r="BU12" s="778"/>
      <c r="BV12" s="778"/>
      <c r="BW12" s="778"/>
      <c r="BX12" s="778"/>
      <c r="BY12" s="845">
        <v>1098</v>
      </c>
      <c r="BZ12" s="845"/>
      <c r="CA12" s="845"/>
      <c r="CB12" s="845"/>
      <c r="CC12" s="846"/>
      <c r="CD12" s="781">
        <v>98</v>
      </c>
      <c r="CE12" s="782"/>
      <c r="CF12" s="782"/>
      <c r="CG12" s="782"/>
      <c r="CH12" s="783"/>
      <c r="CI12" s="778">
        <v>6</v>
      </c>
      <c r="CJ12" s="778"/>
      <c r="CK12" s="778"/>
      <c r="CL12" s="778"/>
      <c r="CM12" s="778"/>
      <c r="CN12" s="778">
        <v>36</v>
      </c>
      <c r="CO12" s="778"/>
      <c r="CP12" s="778"/>
      <c r="CQ12" s="778"/>
      <c r="CR12" s="778"/>
      <c r="CS12" s="845">
        <v>42</v>
      </c>
      <c r="CT12" s="845"/>
      <c r="CU12" s="845"/>
      <c r="CV12" s="845"/>
      <c r="CW12" s="845"/>
    </row>
    <row r="13" spans="2:105" s="199" customFormat="1" ht="13.5" customHeight="1">
      <c r="B13" s="281"/>
      <c r="C13" s="281"/>
      <c r="D13" s="281"/>
      <c r="E13" s="281"/>
      <c r="F13" s="819"/>
      <c r="G13" s="874">
        <v>4</v>
      </c>
      <c r="H13" s="778"/>
      <c r="I13" s="778"/>
      <c r="J13" s="778"/>
      <c r="K13" s="778"/>
      <c r="L13" s="778">
        <v>4</v>
      </c>
      <c r="M13" s="778"/>
      <c r="N13" s="778"/>
      <c r="O13" s="778"/>
      <c r="P13" s="778"/>
      <c r="Q13" s="867">
        <v>8</v>
      </c>
      <c r="R13" s="867"/>
      <c r="S13" s="867"/>
      <c r="T13" s="867"/>
      <c r="U13" s="873"/>
      <c r="V13" s="865"/>
      <c r="W13" s="281"/>
      <c r="X13" s="281"/>
      <c r="Y13" s="281"/>
      <c r="Z13" s="819"/>
      <c r="AA13" s="874">
        <v>85</v>
      </c>
      <c r="AB13" s="778"/>
      <c r="AC13" s="778"/>
      <c r="AD13" s="778"/>
      <c r="AE13" s="778"/>
      <c r="AF13" s="778">
        <v>40</v>
      </c>
      <c r="AG13" s="778"/>
      <c r="AH13" s="778"/>
      <c r="AI13" s="778"/>
      <c r="AJ13" s="778"/>
      <c r="AK13" s="845">
        <v>125</v>
      </c>
      <c r="AL13" s="845"/>
      <c r="AM13" s="845"/>
      <c r="AN13" s="845"/>
      <c r="AO13" s="846"/>
      <c r="AP13" s="782"/>
      <c r="AQ13" s="782"/>
      <c r="AR13" s="782"/>
      <c r="AS13" s="782"/>
      <c r="AT13" s="783"/>
      <c r="AU13" s="834">
        <v>6</v>
      </c>
      <c r="AV13" s="835"/>
      <c r="AW13" s="835"/>
      <c r="AX13" s="835"/>
      <c r="AY13" s="835"/>
      <c r="AZ13" s="835">
        <v>13</v>
      </c>
      <c r="BA13" s="835"/>
      <c r="BB13" s="835"/>
      <c r="BC13" s="835"/>
      <c r="BD13" s="835"/>
      <c r="BE13" s="867">
        <v>19</v>
      </c>
      <c r="BF13" s="867"/>
      <c r="BG13" s="867"/>
      <c r="BH13" s="867"/>
      <c r="BI13" s="873"/>
      <c r="BJ13" s="782"/>
      <c r="BK13" s="782"/>
      <c r="BL13" s="782"/>
      <c r="BM13" s="782"/>
      <c r="BN13" s="783"/>
      <c r="BO13" s="778">
        <v>0</v>
      </c>
      <c r="BP13" s="778"/>
      <c r="BQ13" s="778"/>
      <c r="BR13" s="778"/>
      <c r="BS13" s="778"/>
      <c r="BT13" s="778">
        <v>3</v>
      </c>
      <c r="BU13" s="778"/>
      <c r="BV13" s="778"/>
      <c r="BW13" s="778"/>
      <c r="BX13" s="778"/>
      <c r="BY13" s="845">
        <v>3</v>
      </c>
      <c r="BZ13" s="845"/>
      <c r="CA13" s="845"/>
      <c r="CB13" s="845"/>
      <c r="CC13" s="846"/>
      <c r="CD13" s="782"/>
      <c r="CE13" s="782"/>
      <c r="CF13" s="782"/>
      <c r="CG13" s="782"/>
      <c r="CH13" s="783"/>
      <c r="CI13" s="778">
        <v>0</v>
      </c>
      <c r="CJ13" s="778"/>
      <c r="CK13" s="778"/>
      <c r="CL13" s="778"/>
      <c r="CM13" s="778"/>
      <c r="CN13" s="778">
        <v>0</v>
      </c>
      <c r="CO13" s="778"/>
      <c r="CP13" s="778"/>
      <c r="CQ13" s="778"/>
      <c r="CR13" s="778"/>
      <c r="CS13" s="845">
        <v>0</v>
      </c>
      <c r="CT13" s="845"/>
      <c r="CU13" s="845"/>
      <c r="CV13" s="845"/>
      <c r="CW13" s="845"/>
      <c r="DA13" s="200"/>
    </row>
    <row r="14" spans="2:105" s="199" customFormat="1" ht="13.5" customHeight="1">
      <c r="B14" s="820"/>
      <c r="C14" s="820"/>
      <c r="D14" s="820"/>
      <c r="E14" s="820"/>
      <c r="F14" s="821"/>
      <c r="G14" s="779">
        <v>72</v>
      </c>
      <c r="H14" s="780"/>
      <c r="I14" s="780"/>
      <c r="J14" s="780"/>
      <c r="K14" s="780"/>
      <c r="L14" s="780">
        <v>84</v>
      </c>
      <c r="M14" s="780"/>
      <c r="N14" s="780"/>
      <c r="O14" s="780"/>
      <c r="P14" s="780"/>
      <c r="Q14" s="780">
        <v>156</v>
      </c>
      <c r="R14" s="780"/>
      <c r="S14" s="780"/>
      <c r="T14" s="780"/>
      <c r="U14" s="827"/>
      <c r="V14" s="866"/>
      <c r="W14" s="820"/>
      <c r="X14" s="820"/>
      <c r="Y14" s="820"/>
      <c r="Z14" s="821"/>
      <c r="AA14" s="779">
        <v>278</v>
      </c>
      <c r="AB14" s="780"/>
      <c r="AC14" s="780"/>
      <c r="AD14" s="780"/>
      <c r="AE14" s="780"/>
      <c r="AF14" s="780">
        <v>167</v>
      </c>
      <c r="AG14" s="780"/>
      <c r="AH14" s="780"/>
      <c r="AI14" s="780"/>
      <c r="AJ14" s="780"/>
      <c r="AK14" s="832">
        <v>445</v>
      </c>
      <c r="AL14" s="832"/>
      <c r="AM14" s="832"/>
      <c r="AN14" s="832"/>
      <c r="AO14" s="833"/>
      <c r="AP14" s="784"/>
      <c r="AQ14" s="784"/>
      <c r="AR14" s="784"/>
      <c r="AS14" s="784"/>
      <c r="AT14" s="785"/>
      <c r="AU14" s="779">
        <v>392</v>
      </c>
      <c r="AV14" s="780"/>
      <c r="AW14" s="780"/>
      <c r="AX14" s="780"/>
      <c r="AY14" s="780"/>
      <c r="AZ14" s="780">
        <v>348</v>
      </c>
      <c r="BA14" s="780"/>
      <c r="BB14" s="780"/>
      <c r="BC14" s="780"/>
      <c r="BD14" s="780"/>
      <c r="BE14" s="780">
        <v>740</v>
      </c>
      <c r="BF14" s="780"/>
      <c r="BG14" s="780"/>
      <c r="BH14" s="780"/>
      <c r="BI14" s="827"/>
      <c r="BJ14" s="784"/>
      <c r="BK14" s="784"/>
      <c r="BL14" s="784"/>
      <c r="BM14" s="784"/>
      <c r="BN14" s="785"/>
      <c r="BO14" s="876">
        <v>515</v>
      </c>
      <c r="BP14" s="832"/>
      <c r="BQ14" s="832"/>
      <c r="BR14" s="832"/>
      <c r="BS14" s="832"/>
      <c r="BT14" s="877">
        <v>586</v>
      </c>
      <c r="BU14" s="877"/>
      <c r="BV14" s="877"/>
      <c r="BW14" s="877"/>
      <c r="BX14" s="877"/>
      <c r="BY14" s="832">
        <v>1101</v>
      </c>
      <c r="BZ14" s="832"/>
      <c r="CA14" s="832"/>
      <c r="CB14" s="832"/>
      <c r="CC14" s="833"/>
      <c r="CD14" s="784"/>
      <c r="CE14" s="784"/>
      <c r="CF14" s="784"/>
      <c r="CG14" s="784"/>
      <c r="CH14" s="785"/>
      <c r="CI14" s="876">
        <v>6</v>
      </c>
      <c r="CJ14" s="832"/>
      <c r="CK14" s="832"/>
      <c r="CL14" s="832"/>
      <c r="CM14" s="832"/>
      <c r="CN14" s="832">
        <v>36</v>
      </c>
      <c r="CO14" s="832"/>
      <c r="CP14" s="832"/>
      <c r="CQ14" s="832"/>
      <c r="CR14" s="832"/>
      <c r="CS14" s="832">
        <v>42</v>
      </c>
      <c r="CT14" s="832"/>
      <c r="CU14" s="832"/>
      <c r="CV14" s="832"/>
      <c r="CW14" s="832"/>
    </row>
    <row r="15" spans="2:105" s="199" customFormat="1" ht="13.5" customHeight="1">
      <c r="B15" s="817">
        <v>3</v>
      </c>
      <c r="C15" s="817"/>
      <c r="D15" s="817"/>
      <c r="E15" s="817"/>
      <c r="F15" s="818"/>
      <c r="G15" s="831">
        <v>86</v>
      </c>
      <c r="H15" s="828"/>
      <c r="I15" s="828"/>
      <c r="J15" s="828"/>
      <c r="K15" s="828"/>
      <c r="L15" s="828">
        <v>88</v>
      </c>
      <c r="M15" s="828"/>
      <c r="N15" s="828"/>
      <c r="O15" s="828"/>
      <c r="P15" s="828"/>
      <c r="Q15" s="824">
        <v>174</v>
      </c>
      <c r="R15" s="824"/>
      <c r="S15" s="824"/>
      <c r="T15" s="824"/>
      <c r="U15" s="825"/>
      <c r="V15" s="875">
        <v>27</v>
      </c>
      <c r="W15" s="781"/>
      <c r="X15" s="781"/>
      <c r="Y15" s="781"/>
      <c r="Z15" s="826"/>
      <c r="AA15" s="831">
        <v>209</v>
      </c>
      <c r="AB15" s="828"/>
      <c r="AC15" s="828"/>
      <c r="AD15" s="828"/>
      <c r="AE15" s="828"/>
      <c r="AF15" s="828">
        <v>131</v>
      </c>
      <c r="AG15" s="828"/>
      <c r="AH15" s="828"/>
      <c r="AI15" s="828"/>
      <c r="AJ15" s="828"/>
      <c r="AK15" s="829">
        <v>340</v>
      </c>
      <c r="AL15" s="829"/>
      <c r="AM15" s="829"/>
      <c r="AN15" s="829"/>
      <c r="AO15" s="830"/>
      <c r="AP15" s="781">
        <v>51</v>
      </c>
      <c r="AQ15" s="781"/>
      <c r="AR15" s="781"/>
      <c r="AS15" s="781"/>
      <c r="AT15" s="826"/>
      <c r="AU15" s="822">
        <v>387</v>
      </c>
      <c r="AV15" s="823"/>
      <c r="AW15" s="823"/>
      <c r="AX15" s="823"/>
      <c r="AY15" s="823"/>
      <c r="AZ15" s="823">
        <v>369</v>
      </c>
      <c r="BA15" s="823"/>
      <c r="BB15" s="823"/>
      <c r="BC15" s="823"/>
      <c r="BD15" s="823"/>
      <c r="BE15" s="824">
        <v>756</v>
      </c>
      <c r="BF15" s="824"/>
      <c r="BG15" s="824"/>
      <c r="BH15" s="824"/>
      <c r="BI15" s="825"/>
      <c r="BJ15" s="781">
        <v>75</v>
      </c>
      <c r="BK15" s="781"/>
      <c r="BL15" s="781"/>
      <c r="BM15" s="781"/>
      <c r="BN15" s="826"/>
      <c r="BO15" s="831">
        <v>576</v>
      </c>
      <c r="BP15" s="828"/>
      <c r="BQ15" s="828"/>
      <c r="BR15" s="828"/>
      <c r="BS15" s="828"/>
      <c r="BT15" s="828">
        <v>581</v>
      </c>
      <c r="BU15" s="828"/>
      <c r="BV15" s="828"/>
      <c r="BW15" s="828"/>
      <c r="BX15" s="828"/>
      <c r="BY15" s="828">
        <v>1157</v>
      </c>
      <c r="BZ15" s="828"/>
      <c r="CA15" s="828"/>
      <c r="CB15" s="828"/>
      <c r="CC15" s="878"/>
      <c r="CD15" s="781">
        <v>99</v>
      </c>
      <c r="CE15" s="781"/>
      <c r="CF15" s="781"/>
      <c r="CG15" s="781"/>
      <c r="CH15" s="826"/>
      <c r="CI15" s="778">
        <v>6</v>
      </c>
      <c r="CJ15" s="778"/>
      <c r="CK15" s="778"/>
      <c r="CL15" s="778"/>
      <c r="CM15" s="778"/>
      <c r="CN15" s="778">
        <v>24</v>
      </c>
      <c r="CO15" s="778"/>
      <c r="CP15" s="778"/>
      <c r="CQ15" s="778"/>
      <c r="CR15" s="778"/>
      <c r="CS15" s="845">
        <v>30</v>
      </c>
      <c r="CT15" s="845"/>
      <c r="CU15" s="845"/>
      <c r="CV15" s="845"/>
      <c r="CW15" s="845"/>
    </row>
    <row r="16" spans="2:105" s="199" customFormat="1" ht="13.5" customHeight="1">
      <c r="B16" s="281"/>
      <c r="C16" s="281"/>
      <c r="D16" s="281"/>
      <c r="E16" s="281"/>
      <c r="F16" s="819"/>
      <c r="G16" s="874">
        <v>4</v>
      </c>
      <c r="H16" s="778"/>
      <c r="I16" s="778"/>
      <c r="J16" s="778"/>
      <c r="K16" s="778"/>
      <c r="L16" s="778">
        <v>2</v>
      </c>
      <c r="M16" s="778"/>
      <c r="N16" s="778"/>
      <c r="O16" s="778"/>
      <c r="P16" s="778"/>
      <c r="Q16" s="867">
        <v>6</v>
      </c>
      <c r="R16" s="867"/>
      <c r="S16" s="867"/>
      <c r="T16" s="867"/>
      <c r="U16" s="873"/>
      <c r="V16" s="865"/>
      <c r="W16" s="281"/>
      <c r="X16" s="281"/>
      <c r="Y16" s="281"/>
      <c r="Z16" s="819"/>
      <c r="AA16" s="874">
        <v>69</v>
      </c>
      <c r="AB16" s="778"/>
      <c r="AC16" s="778"/>
      <c r="AD16" s="778"/>
      <c r="AE16" s="778"/>
      <c r="AF16" s="778">
        <v>35</v>
      </c>
      <c r="AG16" s="778"/>
      <c r="AH16" s="778"/>
      <c r="AI16" s="778"/>
      <c r="AJ16" s="778"/>
      <c r="AK16" s="845">
        <v>104</v>
      </c>
      <c r="AL16" s="845"/>
      <c r="AM16" s="845"/>
      <c r="AN16" s="845"/>
      <c r="AO16" s="846"/>
      <c r="AP16" s="281"/>
      <c r="AQ16" s="281"/>
      <c r="AR16" s="281"/>
      <c r="AS16" s="281"/>
      <c r="AT16" s="819"/>
      <c r="AU16" s="834">
        <v>9</v>
      </c>
      <c r="AV16" s="835"/>
      <c r="AW16" s="835"/>
      <c r="AX16" s="835"/>
      <c r="AY16" s="835"/>
      <c r="AZ16" s="835">
        <v>11</v>
      </c>
      <c r="BA16" s="835"/>
      <c r="BB16" s="835"/>
      <c r="BC16" s="835"/>
      <c r="BD16" s="835"/>
      <c r="BE16" s="867">
        <v>20</v>
      </c>
      <c r="BF16" s="867"/>
      <c r="BG16" s="867"/>
      <c r="BH16" s="867"/>
      <c r="BI16" s="873"/>
      <c r="BJ16" s="281"/>
      <c r="BK16" s="281"/>
      <c r="BL16" s="281"/>
      <c r="BM16" s="281"/>
      <c r="BN16" s="819"/>
      <c r="BO16" s="874">
        <v>2</v>
      </c>
      <c r="BP16" s="778"/>
      <c r="BQ16" s="778"/>
      <c r="BR16" s="778"/>
      <c r="BS16" s="778"/>
      <c r="BT16" s="778">
        <v>1</v>
      </c>
      <c r="BU16" s="778"/>
      <c r="BV16" s="778"/>
      <c r="BW16" s="778"/>
      <c r="BX16" s="778"/>
      <c r="BY16" s="867">
        <v>3</v>
      </c>
      <c r="BZ16" s="867"/>
      <c r="CA16" s="867"/>
      <c r="CB16" s="867"/>
      <c r="CC16" s="873"/>
      <c r="CD16" s="281"/>
      <c r="CE16" s="281"/>
      <c r="CF16" s="281"/>
      <c r="CG16" s="281"/>
      <c r="CH16" s="819"/>
      <c r="CI16" s="778">
        <v>0</v>
      </c>
      <c r="CJ16" s="778"/>
      <c r="CK16" s="778"/>
      <c r="CL16" s="778"/>
      <c r="CM16" s="778"/>
      <c r="CN16" s="778">
        <v>0</v>
      </c>
      <c r="CO16" s="778"/>
      <c r="CP16" s="778"/>
      <c r="CQ16" s="778"/>
      <c r="CR16" s="778"/>
      <c r="CS16" s="845">
        <v>0</v>
      </c>
      <c r="CT16" s="845"/>
      <c r="CU16" s="845"/>
      <c r="CV16" s="845"/>
      <c r="CW16" s="845"/>
    </row>
    <row r="17" spans="2:101" s="199" customFormat="1" ht="13.5" customHeight="1">
      <c r="B17" s="820"/>
      <c r="C17" s="820"/>
      <c r="D17" s="820"/>
      <c r="E17" s="820"/>
      <c r="F17" s="821"/>
      <c r="G17" s="779">
        <v>90</v>
      </c>
      <c r="H17" s="780"/>
      <c r="I17" s="780"/>
      <c r="J17" s="780"/>
      <c r="K17" s="780"/>
      <c r="L17" s="780">
        <v>90</v>
      </c>
      <c r="M17" s="780"/>
      <c r="N17" s="780"/>
      <c r="O17" s="780"/>
      <c r="P17" s="780"/>
      <c r="Q17" s="780">
        <v>180</v>
      </c>
      <c r="R17" s="780"/>
      <c r="S17" s="780"/>
      <c r="T17" s="780"/>
      <c r="U17" s="827"/>
      <c r="V17" s="866"/>
      <c r="W17" s="820"/>
      <c r="X17" s="820"/>
      <c r="Y17" s="820"/>
      <c r="Z17" s="821"/>
      <c r="AA17" s="779">
        <v>278</v>
      </c>
      <c r="AB17" s="780"/>
      <c r="AC17" s="780"/>
      <c r="AD17" s="780"/>
      <c r="AE17" s="780"/>
      <c r="AF17" s="780">
        <v>166</v>
      </c>
      <c r="AG17" s="780"/>
      <c r="AH17" s="780"/>
      <c r="AI17" s="780"/>
      <c r="AJ17" s="780"/>
      <c r="AK17" s="832">
        <v>444</v>
      </c>
      <c r="AL17" s="832"/>
      <c r="AM17" s="832"/>
      <c r="AN17" s="832"/>
      <c r="AO17" s="833"/>
      <c r="AP17" s="820"/>
      <c r="AQ17" s="820"/>
      <c r="AR17" s="820"/>
      <c r="AS17" s="820"/>
      <c r="AT17" s="821"/>
      <c r="AU17" s="779">
        <v>396</v>
      </c>
      <c r="AV17" s="780"/>
      <c r="AW17" s="780"/>
      <c r="AX17" s="780"/>
      <c r="AY17" s="780"/>
      <c r="AZ17" s="780">
        <v>380</v>
      </c>
      <c r="BA17" s="780"/>
      <c r="BB17" s="780"/>
      <c r="BC17" s="780"/>
      <c r="BD17" s="780"/>
      <c r="BE17" s="780">
        <v>776</v>
      </c>
      <c r="BF17" s="780"/>
      <c r="BG17" s="780"/>
      <c r="BH17" s="780"/>
      <c r="BI17" s="827"/>
      <c r="BJ17" s="820"/>
      <c r="BK17" s="820"/>
      <c r="BL17" s="820"/>
      <c r="BM17" s="820"/>
      <c r="BN17" s="821"/>
      <c r="BO17" s="779">
        <v>578</v>
      </c>
      <c r="BP17" s="780"/>
      <c r="BQ17" s="780"/>
      <c r="BR17" s="780"/>
      <c r="BS17" s="780"/>
      <c r="BT17" s="867">
        <v>582</v>
      </c>
      <c r="BU17" s="867"/>
      <c r="BV17" s="867"/>
      <c r="BW17" s="867"/>
      <c r="BX17" s="867"/>
      <c r="BY17" s="780">
        <v>1160</v>
      </c>
      <c r="BZ17" s="780"/>
      <c r="CA17" s="780"/>
      <c r="CB17" s="780"/>
      <c r="CC17" s="827"/>
      <c r="CD17" s="820"/>
      <c r="CE17" s="820"/>
      <c r="CF17" s="820"/>
      <c r="CG17" s="820"/>
      <c r="CH17" s="821"/>
      <c r="CI17" s="876">
        <v>6</v>
      </c>
      <c r="CJ17" s="832"/>
      <c r="CK17" s="832"/>
      <c r="CL17" s="832"/>
      <c r="CM17" s="832"/>
      <c r="CN17" s="832">
        <v>24</v>
      </c>
      <c r="CO17" s="832"/>
      <c r="CP17" s="832"/>
      <c r="CQ17" s="832"/>
      <c r="CR17" s="832"/>
      <c r="CS17" s="832">
        <v>30</v>
      </c>
      <c r="CT17" s="832"/>
      <c r="CU17" s="832"/>
      <c r="CV17" s="832"/>
      <c r="CW17" s="832"/>
    </row>
    <row r="18" spans="2:101" s="199" customFormat="1" ht="13.5" customHeight="1">
      <c r="B18" s="781">
        <v>4</v>
      </c>
      <c r="C18" s="781"/>
      <c r="D18" s="781"/>
      <c r="E18" s="781"/>
      <c r="F18" s="826"/>
      <c r="G18" s="831">
        <v>102</v>
      </c>
      <c r="H18" s="828"/>
      <c r="I18" s="828"/>
      <c r="J18" s="828"/>
      <c r="K18" s="828"/>
      <c r="L18" s="828">
        <v>100</v>
      </c>
      <c r="M18" s="828"/>
      <c r="N18" s="828"/>
      <c r="O18" s="828"/>
      <c r="P18" s="828"/>
      <c r="Q18" s="824">
        <v>202</v>
      </c>
      <c r="R18" s="824"/>
      <c r="S18" s="824"/>
      <c r="T18" s="824"/>
      <c r="U18" s="825"/>
      <c r="V18" s="875">
        <v>28</v>
      </c>
      <c r="W18" s="781"/>
      <c r="X18" s="781"/>
      <c r="Y18" s="781"/>
      <c r="Z18" s="826"/>
      <c r="AA18" s="831">
        <v>196</v>
      </c>
      <c r="AB18" s="828"/>
      <c r="AC18" s="828"/>
      <c r="AD18" s="828"/>
      <c r="AE18" s="828"/>
      <c r="AF18" s="828">
        <v>122</v>
      </c>
      <c r="AG18" s="828"/>
      <c r="AH18" s="828"/>
      <c r="AI18" s="828"/>
      <c r="AJ18" s="828"/>
      <c r="AK18" s="829">
        <v>318</v>
      </c>
      <c r="AL18" s="829"/>
      <c r="AM18" s="829"/>
      <c r="AN18" s="829"/>
      <c r="AO18" s="830"/>
      <c r="AP18" s="781">
        <v>52</v>
      </c>
      <c r="AQ18" s="782"/>
      <c r="AR18" s="782"/>
      <c r="AS18" s="782"/>
      <c r="AT18" s="783"/>
      <c r="AU18" s="822">
        <v>407</v>
      </c>
      <c r="AV18" s="823"/>
      <c r="AW18" s="823"/>
      <c r="AX18" s="823"/>
      <c r="AY18" s="823"/>
      <c r="AZ18" s="823">
        <v>406</v>
      </c>
      <c r="BA18" s="823"/>
      <c r="BB18" s="823"/>
      <c r="BC18" s="823"/>
      <c r="BD18" s="823"/>
      <c r="BE18" s="824">
        <v>813</v>
      </c>
      <c r="BF18" s="824"/>
      <c r="BG18" s="824"/>
      <c r="BH18" s="824"/>
      <c r="BI18" s="825"/>
      <c r="BJ18" s="781">
        <v>76</v>
      </c>
      <c r="BK18" s="782"/>
      <c r="BL18" s="782"/>
      <c r="BM18" s="782"/>
      <c r="BN18" s="783"/>
      <c r="BO18" s="831">
        <v>557</v>
      </c>
      <c r="BP18" s="828"/>
      <c r="BQ18" s="828"/>
      <c r="BR18" s="828"/>
      <c r="BS18" s="828"/>
      <c r="BT18" s="828">
        <v>582</v>
      </c>
      <c r="BU18" s="828"/>
      <c r="BV18" s="828"/>
      <c r="BW18" s="828"/>
      <c r="BX18" s="828"/>
      <c r="BY18" s="828">
        <v>1139</v>
      </c>
      <c r="BZ18" s="828"/>
      <c r="CA18" s="828"/>
      <c r="CB18" s="828"/>
      <c r="CC18" s="878"/>
      <c r="CD18" s="882" t="s">
        <v>723</v>
      </c>
      <c r="CE18" s="883"/>
      <c r="CF18" s="883"/>
      <c r="CG18" s="883"/>
      <c r="CH18" s="884"/>
      <c r="CI18" s="831">
        <v>4</v>
      </c>
      <c r="CJ18" s="828"/>
      <c r="CK18" s="828"/>
      <c r="CL18" s="828"/>
      <c r="CM18" s="828"/>
      <c r="CN18" s="828">
        <v>32</v>
      </c>
      <c r="CO18" s="828"/>
      <c r="CP18" s="828"/>
      <c r="CQ18" s="828"/>
      <c r="CR18" s="828"/>
      <c r="CS18" s="824">
        <v>36</v>
      </c>
      <c r="CT18" s="824"/>
      <c r="CU18" s="824"/>
      <c r="CV18" s="824"/>
      <c r="CW18" s="824"/>
    </row>
    <row r="19" spans="2:101" s="199" customFormat="1" ht="13.5" customHeight="1">
      <c r="B19" s="281"/>
      <c r="C19" s="281"/>
      <c r="D19" s="281"/>
      <c r="E19" s="281"/>
      <c r="F19" s="819"/>
      <c r="G19" s="874">
        <v>4</v>
      </c>
      <c r="H19" s="778"/>
      <c r="I19" s="778"/>
      <c r="J19" s="778"/>
      <c r="K19" s="778"/>
      <c r="L19" s="778">
        <v>4</v>
      </c>
      <c r="M19" s="778"/>
      <c r="N19" s="778"/>
      <c r="O19" s="778"/>
      <c r="P19" s="778"/>
      <c r="Q19" s="867">
        <v>8</v>
      </c>
      <c r="R19" s="867"/>
      <c r="S19" s="867"/>
      <c r="T19" s="867"/>
      <c r="U19" s="873"/>
      <c r="V19" s="865"/>
      <c r="W19" s="281"/>
      <c r="X19" s="281"/>
      <c r="Y19" s="281"/>
      <c r="Z19" s="819"/>
      <c r="AA19" s="874">
        <v>54</v>
      </c>
      <c r="AB19" s="778"/>
      <c r="AC19" s="778"/>
      <c r="AD19" s="778"/>
      <c r="AE19" s="778"/>
      <c r="AF19" s="778">
        <v>30</v>
      </c>
      <c r="AG19" s="778"/>
      <c r="AH19" s="778"/>
      <c r="AI19" s="778"/>
      <c r="AJ19" s="778"/>
      <c r="AK19" s="845">
        <v>84</v>
      </c>
      <c r="AL19" s="845"/>
      <c r="AM19" s="845"/>
      <c r="AN19" s="845"/>
      <c r="AO19" s="846"/>
      <c r="AP19" s="782"/>
      <c r="AQ19" s="782"/>
      <c r="AR19" s="782"/>
      <c r="AS19" s="782"/>
      <c r="AT19" s="783"/>
      <c r="AU19" s="834">
        <v>6</v>
      </c>
      <c r="AV19" s="835"/>
      <c r="AW19" s="835"/>
      <c r="AX19" s="835"/>
      <c r="AY19" s="835"/>
      <c r="AZ19" s="835">
        <v>15</v>
      </c>
      <c r="BA19" s="835"/>
      <c r="BB19" s="835"/>
      <c r="BC19" s="835"/>
      <c r="BD19" s="835"/>
      <c r="BE19" s="867">
        <v>21</v>
      </c>
      <c r="BF19" s="867"/>
      <c r="BG19" s="867"/>
      <c r="BH19" s="867"/>
      <c r="BI19" s="873"/>
      <c r="BJ19" s="782"/>
      <c r="BK19" s="782"/>
      <c r="BL19" s="782"/>
      <c r="BM19" s="782"/>
      <c r="BN19" s="783"/>
      <c r="BO19" s="874">
        <v>0</v>
      </c>
      <c r="BP19" s="778"/>
      <c r="BQ19" s="778"/>
      <c r="BR19" s="778"/>
      <c r="BS19" s="778"/>
      <c r="BT19" s="778">
        <v>2</v>
      </c>
      <c r="BU19" s="778"/>
      <c r="BV19" s="778"/>
      <c r="BW19" s="778"/>
      <c r="BX19" s="778"/>
      <c r="BY19" s="867">
        <v>2</v>
      </c>
      <c r="BZ19" s="867"/>
      <c r="CA19" s="867"/>
      <c r="CB19" s="867"/>
      <c r="CC19" s="873"/>
      <c r="CD19" s="883"/>
      <c r="CE19" s="883"/>
      <c r="CF19" s="883"/>
      <c r="CG19" s="883"/>
      <c r="CH19" s="884"/>
      <c r="CI19" s="874">
        <v>0</v>
      </c>
      <c r="CJ19" s="778"/>
      <c r="CK19" s="778"/>
      <c r="CL19" s="778"/>
      <c r="CM19" s="778"/>
      <c r="CN19" s="778">
        <v>0</v>
      </c>
      <c r="CO19" s="778"/>
      <c r="CP19" s="778"/>
      <c r="CQ19" s="778"/>
      <c r="CR19" s="778"/>
      <c r="CS19" s="867">
        <v>0</v>
      </c>
      <c r="CT19" s="867"/>
      <c r="CU19" s="867"/>
      <c r="CV19" s="867"/>
      <c r="CW19" s="867"/>
    </row>
    <row r="20" spans="2:101" s="199" customFormat="1" ht="13.5" customHeight="1">
      <c r="B20" s="820"/>
      <c r="C20" s="820"/>
      <c r="D20" s="820"/>
      <c r="E20" s="820"/>
      <c r="F20" s="821"/>
      <c r="G20" s="779">
        <v>106</v>
      </c>
      <c r="H20" s="780"/>
      <c r="I20" s="780"/>
      <c r="J20" s="780"/>
      <c r="K20" s="780"/>
      <c r="L20" s="780">
        <v>104</v>
      </c>
      <c r="M20" s="780"/>
      <c r="N20" s="780"/>
      <c r="O20" s="780"/>
      <c r="P20" s="780"/>
      <c r="Q20" s="780">
        <v>210</v>
      </c>
      <c r="R20" s="780"/>
      <c r="S20" s="780"/>
      <c r="T20" s="780"/>
      <c r="U20" s="827"/>
      <c r="V20" s="866"/>
      <c r="W20" s="820"/>
      <c r="X20" s="820"/>
      <c r="Y20" s="820"/>
      <c r="Z20" s="821"/>
      <c r="AA20" s="779">
        <v>250</v>
      </c>
      <c r="AB20" s="780"/>
      <c r="AC20" s="780"/>
      <c r="AD20" s="780"/>
      <c r="AE20" s="780"/>
      <c r="AF20" s="780">
        <v>152</v>
      </c>
      <c r="AG20" s="780"/>
      <c r="AH20" s="780"/>
      <c r="AI20" s="780"/>
      <c r="AJ20" s="780"/>
      <c r="AK20" s="832">
        <v>402</v>
      </c>
      <c r="AL20" s="832"/>
      <c r="AM20" s="832"/>
      <c r="AN20" s="832"/>
      <c r="AO20" s="833"/>
      <c r="AP20" s="784"/>
      <c r="AQ20" s="784"/>
      <c r="AR20" s="784"/>
      <c r="AS20" s="784"/>
      <c r="AT20" s="785"/>
      <c r="AU20" s="779">
        <v>413</v>
      </c>
      <c r="AV20" s="780"/>
      <c r="AW20" s="780"/>
      <c r="AX20" s="780"/>
      <c r="AY20" s="780"/>
      <c r="AZ20" s="780">
        <v>421</v>
      </c>
      <c r="BA20" s="780"/>
      <c r="BB20" s="780"/>
      <c r="BC20" s="780"/>
      <c r="BD20" s="780"/>
      <c r="BE20" s="780">
        <v>834</v>
      </c>
      <c r="BF20" s="780"/>
      <c r="BG20" s="780"/>
      <c r="BH20" s="780"/>
      <c r="BI20" s="827"/>
      <c r="BJ20" s="784"/>
      <c r="BK20" s="784"/>
      <c r="BL20" s="784"/>
      <c r="BM20" s="784"/>
      <c r="BN20" s="785"/>
      <c r="BO20" s="779">
        <v>557</v>
      </c>
      <c r="BP20" s="780"/>
      <c r="BQ20" s="780"/>
      <c r="BR20" s="780"/>
      <c r="BS20" s="780"/>
      <c r="BT20" s="867">
        <v>584</v>
      </c>
      <c r="BU20" s="867"/>
      <c r="BV20" s="867"/>
      <c r="BW20" s="867"/>
      <c r="BX20" s="867"/>
      <c r="BY20" s="780">
        <v>1141</v>
      </c>
      <c r="BZ20" s="780"/>
      <c r="CA20" s="780"/>
      <c r="CB20" s="780"/>
      <c r="CC20" s="827"/>
      <c r="CD20" s="885"/>
      <c r="CE20" s="885"/>
      <c r="CF20" s="885"/>
      <c r="CG20" s="885"/>
      <c r="CH20" s="886"/>
      <c r="CI20" s="779">
        <v>4</v>
      </c>
      <c r="CJ20" s="780"/>
      <c r="CK20" s="780"/>
      <c r="CL20" s="780"/>
      <c r="CM20" s="780"/>
      <c r="CN20" s="780">
        <v>32</v>
      </c>
      <c r="CO20" s="780"/>
      <c r="CP20" s="780"/>
      <c r="CQ20" s="780"/>
      <c r="CR20" s="780"/>
      <c r="CS20" s="780">
        <v>36</v>
      </c>
      <c r="CT20" s="780"/>
      <c r="CU20" s="780"/>
      <c r="CV20" s="780"/>
      <c r="CW20" s="780"/>
    </row>
    <row r="21" spans="2:101" s="199" customFormat="1" ht="13.5" customHeight="1">
      <c r="B21" s="781">
        <v>5</v>
      </c>
      <c r="C21" s="781"/>
      <c r="D21" s="781"/>
      <c r="E21" s="781"/>
      <c r="F21" s="826"/>
      <c r="G21" s="831">
        <v>90</v>
      </c>
      <c r="H21" s="828"/>
      <c r="I21" s="828"/>
      <c r="J21" s="828"/>
      <c r="K21" s="828"/>
      <c r="L21" s="828">
        <v>107</v>
      </c>
      <c r="M21" s="828"/>
      <c r="N21" s="828"/>
      <c r="O21" s="828"/>
      <c r="P21" s="828"/>
      <c r="Q21" s="824">
        <v>197</v>
      </c>
      <c r="R21" s="824"/>
      <c r="S21" s="824"/>
      <c r="T21" s="824"/>
      <c r="U21" s="825"/>
      <c r="V21" s="881">
        <v>29</v>
      </c>
      <c r="W21" s="817"/>
      <c r="X21" s="817"/>
      <c r="Y21" s="817"/>
      <c r="Z21" s="818"/>
      <c r="AA21" s="831">
        <v>187</v>
      </c>
      <c r="AB21" s="828"/>
      <c r="AC21" s="828"/>
      <c r="AD21" s="828"/>
      <c r="AE21" s="828"/>
      <c r="AF21" s="828">
        <v>137</v>
      </c>
      <c r="AG21" s="828"/>
      <c r="AH21" s="828"/>
      <c r="AI21" s="828"/>
      <c r="AJ21" s="828"/>
      <c r="AK21" s="829">
        <v>324</v>
      </c>
      <c r="AL21" s="829"/>
      <c r="AM21" s="829"/>
      <c r="AN21" s="829"/>
      <c r="AO21" s="830"/>
      <c r="AP21" s="817">
        <v>53</v>
      </c>
      <c r="AQ21" s="817"/>
      <c r="AR21" s="817"/>
      <c r="AS21" s="817"/>
      <c r="AT21" s="818"/>
      <c r="AU21" s="822">
        <v>391</v>
      </c>
      <c r="AV21" s="823"/>
      <c r="AW21" s="823"/>
      <c r="AX21" s="823"/>
      <c r="AY21" s="823"/>
      <c r="AZ21" s="823">
        <v>368</v>
      </c>
      <c r="BA21" s="823"/>
      <c r="BB21" s="823"/>
      <c r="BC21" s="823"/>
      <c r="BD21" s="823"/>
      <c r="BE21" s="824">
        <v>759</v>
      </c>
      <c r="BF21" s="824"/>
      <c r="BG21" s="824"/>
      <c r="BH21" s="824"/>
      <c r="BI21" s="825"/>
      <c r="BJ21" s="781">
        <v>77</v>
      </c>
      <c r="BK21" s="781"/>
      <c r="BL21" s="781"/>
      <c r="BM21" s="781"/>
      <c r="BN21" s="826"/>
      <c r="BO21" s="831">
        <v>304</v>
      </c>
      <c r="BP21" s="828"/>
      <c r="BQ21" s="828"/>
      <c r="BR21" s="828"/>
      <c r="BS21" s="828"/>
      <c r="BT21" s="828">
        <v>357</v>
      </c>
      <c r="BU21" s="828"/>
      <c r="BV21" s="828"/>
      <c r="BW21" s="828"/>
      <c r="BX21" s="828"/>
      <c r="BY21" s="828">
        <v>661</v>
      </c>
      <c r="BZ21" s="828"/>
      <c r="CA21" s="828"/>
      <c r="CB21" s="828"/>
      <c r="CC21" s="878"/>
      <c r="CD21" s="817"/>
      <c r="CE21" s="817"/>
      <c r="CF21" s="817"/>
      <c r="CG21" s="817"/>
      <c r="CH21" s="818"/>
      <c r="CI21" s="879"/>
      <c r="CJ21" s="880"/>
      <c r="CK21" s="880"/>
      <c r="CL21" s="880"/>
      <c r="CM21" s="880"/>
      <c r="CN21" s="880"/>
      <c r="CO21" s="880"/>
      <c r="CP21" s="880"/>
      <c r="CQ21" s="880"/>
      <c r="CR21" s="880"/>
      <c r="CS21" s="880"/>
      <c r="CT21" s="880"/>
      <c r="CU21" s="880"/>
      <c r="CV21" s="880"/>
      <c r="CW21" s="880"/>
    </row>
    <row r="22" spans="2:101" s="199" customFormat="1" ht="13.5" customHeight="1">
      <c r="B22" s="281"/>
      <c r="C22" s="281"/>
      <c r="D22" s="281"/>
      <c r="E22" s="281"/>
      <c r="F22" s="819"/>
      <c r="G22" s="874">
        <v>3</v>
      </c>
      <c r="H22" s="778"/>
      <c r="I22" s="778"/>
      <c r="J22" s="778"/>
      <c r="K22" s="778"/>
      <c r="L22" s="778">
        <v>3</v>
      </c>
      <c r="M22" s="778"/>
      <c r="N22" s="778"/>
      <c r="O22" s="778"/>
      <c r="P22" s="778"/>
      <c r="Q22" s="867">
        <v>6</v>
      </c>
      <c r="R22" s="867"/>
      <c r="S22" s="867"/>
      <c r="T22" s="867"/>
      <c r="U22" s="873"/>
      <c r="V22" s="865"/>
      <c r="W22" s="281"/>
      <c r="X22" s="281"/>
      <c r="Y22" s="281"/>
      <c r="Z22" s="819"/>
      <c r="AA22" s="874">
        <v>55</v>
      </c>
      <c r="AB22" s="778"/>
      <c r="AC22" s="778"/>
      <c r="AD22" s="778"/>
      <c r="AE22" s="778"/>
      <c r="AF22" s="778">
        <v>29</v>
      </c>
      <c r="AG22" s="778"/>
      <c r="AH22" s="778"/>
      <c r="AI22" s="778"/>
      <c r="AJ22" s="778"/>
      <c r="AK22" s="845">
        <v>84</v>
      </c>
      <c r="AL22" s="845"/>
      <c r="AM22" s="845"/>
      <c r="AN22" s="845"/>
      <c r="AO22" s="846"/>
      <c r="AP22" s="281"/>
      <c r="AQ22" s="281"/>
      <c r="AR22" s="281"/>
      <c r="AS22" s="281"/>
      <c r="AT22" s="819"/>
      <c r="AU22" s="834">
        <v>11</v>
      </c>
      <c r="AV22" s="835"/>
      <c r="AW22" s="835"/>
      <c r="AX22" s="835"/>
      <c r="AY22" s="835"/>
      <c r="AZ22" s="835">
        <v>18</v>
      </c>
      <c r="BA22" s="835"/>
      <c r="BB22" s="835"/>
      <c r="BC22" s="835"/>
      <c r="BD22" s="835"/>
      <c r="BE22" s="867">
        <v>29</v>
      </c>
      <c r="BF22" s="867"/>
      <c r="BG22" s="867"/>
      <c r="BH22" s="867"/>
      <c r="BI22" s="873"/>
      <c r="BJ22" s="281"/>
      <c r="BK22" s="281"/>
      <c r="BL22" s="281"/>
      <c r="BM22" s="281"/>
      <c r="BN22" s="819"/>
      <c r="BO22" s="874">
        <v>1</v>
      </c>
      <c r="BP22" s="778"/>
      <c r="BQ22" s="778"/>
      <c r="BR22" s="778"/>
      <c r="BS22" s="778"/>
      <c r="BT22" s="778">
        <v>1</v>
      </c>
      <c r="BU22" s="778"/>
      <c r="BV22" s="778"/>
      <c r="BW22" s="778"/>
      <c r="BX22" s="778"/>
      <c r="BY22" s="867">
        <v>2</v>
      </c>
      <c r="BZ22" s="867"/>
      <c r="CA22" s="867"/>
      <c r="CB22" s="867"/>
      <c r="CC22" s="873"/>
      <c r="CD22" s="281"/>
      <c r="CE22" s="281"/>
      <c r="CF22" s="281"/>
      <c r="CG22" s="281"/>
      <c r="CH22" s="819"/>
      <c r="CI22" s="879"/>
      <c r="CJ22" s="880"/>
      <c r="CK22" s="880"/>
      <c r="CL22" s="880"/>
      <c r="CM22" s="880"/>
      <c r="CN22" s="880"/>
      <c r="CO22" s="880"/>
      <c r="CP22" s="880"/>
      <c r="CQ22" s="880"/>
      <c r="CR22" s="880"/>
      <c r="CS22" s="880"/>
      <c r="CT22" s="880"/>
      <c r="CU22" s="880"/>
      <c r="CV22" s="880"/>
      <c r="CW22" s="880"/>
    </row>
    <row r="23" spans="2:101" s="199" customFormat="1" ht="13.5" customHeight="1">
      <c r="B23" s="820"/>
      <c r="C23" s="820"/>
      <c r="D23" s="820"/>
      <c r="E23" s="820"/>
      <c r="F23" s="821"/>
      <c r="G23" s="779">
        <v>93</v>
      </c>
      <c r="H23" s="780"/>
      <c r="I23" s="780"/>
      <c r="J23" s="780"/>
      <c r="K23" s="780"/>
      <c r="L23" s="780">
        <v>110</v>
      </c>
      <c r="M23" s="780"/>
      <c r="N23" s="780"/>
      <c r="O23" s="780"/>
      <c r="P23" s="780"/>
      <c r="Q23" s="780">
        <v>203</v>
      </c>
      <c r="R23" s="780"/>
      <c r="S23" s="780"/>
      <c r="T23" s="780"/>
      <c r="U23" s="827"/>
      <c r="V23" s="866"/>
      <c r="W23" s="820"/>
      <c r="X23" s="820"/>
      <c r="Y23" s="820"/>
      <c r="Z23" s="821"/>
      <c r="AA23" s="779">
        <v>242</v>
      </c>
      <c r="AB23" s="780"/>
      <c r="AC23" s="780"/>
      <c r="AD23" s="780"/>
      <c r="AE23" s="780"/>
      <c r="AF23" s="780">
        <v>166</v>
      </c>
      <c r="AG23" s="780"/>
      <c r="AH23" s="780"/>
      <c r="AI23" s="780"/>
      <c r="AJ23" s="780"/>
      <c r="AK23" s="832">
        <v>408</v>
      </c>
      <c r="AL23" s="832"/>
      <c r="AM23" s="832"/>
      <c r="AN23" s="832"/>
      <c r="AO23" s="833"/>
      <c r="AP23" s="820"/>
      <c r="AQ23" s="820"/>
      <c r="AR23" s="820"/>
      <c r="AS23" s="820"/>
      <c r="AT23" s="821"/>
      <c r="AU23" s="779">
        <v>402</v>
      </c>
      <c r="AV23" s="780"/>
      <c r="AW23" s="780"/>
      <c r="AX23" s="780"/>
      <c r="AY23" s="780"/>
      <c r="AZ23" s="780">
        <v>386</v>
      </c>
      <c r="BA23" s="780"/>
      <c r="BB23" s="780"/>
      <c r="BC23" s="780"/>
      <c r="BD23" s="780"/>
      <c r="BE23" s="780">
        <v>788</v>
      </c>
      <c r="BF23" s="780"/>
      <c r="BG23" s="780"/>
      <c r="BH23" s="780"/>
      <c r="BI23" s="827"/>
      <c r="BJ23" s="820"/>
      <c r="BK23" s="820"/>
      <c r="BL23" s="820"/>
      <c r="BM23" s="820"/>
      <c r="BN23" s="821"/>
      <c r="BO23" s="779">
        <v>305</v>
      </c>
      <c r="BP23" s="780"/>
      <c r="BQ23" s="780"/>
      <c r="BR23" s="780"/>
      <c r="BS23" s="780"/>
      <c r="BT23" s="867">
        <v>358</v>
      </c>
      <c r="BU23" s="867"/>
      <c r="BV23" s="867"/>
      <c r="BW23" s="867"/>
      <c r="BX23" s="867"/>
      <c r="BY23" s="780">
        <v>663</v>
      </c>
      <c r="BZ23" s="780"/>
      <c r="CA23" s="780"/>
      <c r="CB23" s="780"/>
      <c r="CC23" s="827"/>
      <c r="CD23" s="290"/>
      <c r="CE23" s="290"/>
      <c r="CF23" s="290"/>
      <c r="CG23" s="290"/>
      <c r="CH23" s="889"/>
      <c r="CI23" s="887"/>
      <c r="CJ23" s="888"/>
      <c r="CK23" s="888"/>
      <c r="CL23" s="888"/>
      <c r="CM23" s="888"/>
      <c r="CN23" s="888"/>
      <c r="CO23" s="888"/>
      <c r="CP23" s="888"/>
      <c r="CQ23" s="888"/>
      <c r="CR23" s="888"/>
      <c r="CS23" s="888"/>
      <c r="CT23" s="888"/>
      <c r="CU23" s="888"/>
      <c r="CV23" s="888"/>
      <c r="CW23" s="888"/>
    </row>
    <row r="24" spans="2:101" s="199" customFormat="1" ht="13.5" customHeight="1">
      <c r="B24" s="781">
        <v>6</v>
      </c>
      <c r="C24" s="781"/>
      <c r="D24" s="781"/>
      <c r="E24" s="781"/>
      <c r="F24" s="826"/>
      <c r="G24" s="831">
        <v>102</v>
      </c>
      <c r="H24" s="828"/>
      <c r="I24" s="828"/>
      <c r="J24" s="828"/>
      <c r="K24" s="828"/>
      <c r="L24" s="828">
        <v>131</v>
      </c>
      <c r="M24" s="828"/>
      <c r="N24" s="828"/>
      <c r="O24" s="828"/>
      <c r="P24" s="828"/>
      <c r="Q24" s="824">
        <v>233</v>
      </c>
      <c r="R24" s="824"/>
      <c r="S24" s="824"/>
      <c r="T24" s="824"/>
      <c r="U24" s="825"/>
      <c r="V24" s="875">
        <v>30</v>
      </c>
      <c r="W24" s="781"/>
      <c r="X24" s="781"/>
      <c r="Y24" s="781"/>
      <c r="Z24" s="826"/>
      <c r="AA24" s="831">
        <v>178</v>
      </c>
      <c r="AB24" s="828"/>
      <c r="AC24" s="828"/>
      <c r="AD24" s="828"/>
      <c r="AE24" s="828"/>
      <c r="AF24" s="828">
        <v>136</v>
      </c>
      <c r="AG24" s="828"/>
      <c r="AH24" s="828"/>
      <c r="AI24" s="828"/>
      <c r="AJ24" s="828"/>
      <c r="AK24" s="829">
        <v>314</v>
      </c>
      <c r="AL24" s="829"/>
      <c r="AM24" s="829"/>
      <c r="AN24" s="829"/>
      <c r="AO24" s="830"/>
      <c r="AP24" s="875">
        <v>54</v>
      </c>
      <c r="AQ24" s="782"/>
      <c r="AR24" s="782"/>
      <c r="AS24" s="782"/>
      <c r="AT24" s="783"/>
      <c r="AU24" s="822">
        <v>416</v>
      </c>
      <c r="AV24" s="823"/>
      <c r="AW24" s="823"/>
      <c r="AX24" s="823"/>
      <c r="AY24" s="823"/>
      <c r="AZ24" s="823">
        <v>388</v>
      </c>
      <c r="BA24" s="823"/>
      <c r="BB24" s="823"/>
      <c r="BC24" s="823"/>
      <c r="BD24" s="823"/>
      <c r="BE24" s="824">
        <v>804</v>
      </c>
      <c r="BF24" s="824"/>
      <c r="BG24" s="824"/>
      <c r="BH24" s="824"/>
      <c r="BI24" s="825"/>
      <c r="BJ24" s="781">
        <v>78</v>
      </c>
      <c r="BK24" s="782"/>
      <c r="BL24" s="782"/>
      <c r="BM24" s="782"/>
      <c r="BN24" s="783"/>
      <c r="BO24" s="831">
        <v>267</v>
      </c>
      <c r="BP24" s="828"/>
      <c r="BQ24" s="828"/>
      <c r="BR24" s="828"/>
      <c r="BS24" s="828"/>
      <c r="BT24" s="828">
        <v>352</v>
      </c>
      <c r="BU24" s="828"/>
      <c r="BV24" s="828"/>
      <c r="BW24" s="828"/>
      <c r="BX24" s="828"/>
      <c r="BY24" s="828">
        <v>619</v>
      </c>
      <c r="BZ24" s="828"/>
      <c r="CA24" s="828"/>
      <c r="CB24" s="828"/>
      <c r="CC24" s="878"/>
      <c r="CD24" s="875" t="s">
        <v>724</v>
      </c>
      <c r="CE24" s="782"/>
      <c r="CF24" s="782"/>
      <c r="CG24" s="782"/>
      <c r="CH24" s="783"/>
      <c r="CI24" s="891">
        <f>CI18+CI45+CI48+CI51+CI54+CI57+CI60+CI63+CI66+CI69+CI72</f>
        <v>25558</v>
      </c>
      <c r="CJ24" s="890"/>
      <c r="CK24" s="890"/>
      <c r="CL24" s="890"/>
      <c r="CM24" s="890"/>
      <c r="CN24" s="890">
        <f>CN18+CN45+CN48+CN51+CN54+CN57+CN60+CN63+CN66+CN69+CN72</f>
        <v>27188</v>
      </c>
      <c r="CO24" s="890"/>
      <c r="CP24" s="890"/>
      <c r="CQ24" s="890"/>
      <c r="CR24" s="890"/>
      <c r="CS24" s="890">
        <f t="shared" ref="CS24:CS73" si="0">CI24+CN24</f>
        <v>52746</v>
      </c>
      <c r="CT24" s="890"/>
      <c r="CU24" s="890"/>
      <c r="CV24" s="890"/>
      <c r="CW24" s="890"/>
    </row>
    <row r="25" spans="2:101" s="199" customFormat="1" ht="13.5" customHeight="1">
      <c r="B25" s="281"/>
      <c r="C25" s="281"/>
      <c r="D25" s="281"/>
      <c r="E25" s="281"/>
      <c r="F25" s="819"/>
      <c r="G25" s="874">
        <v>2</v>
      </c>
      <c r="H25" s="778"/>
      <c r="I25" s="778"/>
      <c r="J25" s="778"/>
      <c r="K25" s="778"/>
      <c r="L25" s="778">
        <v>2</v>
      </c>
      <c r="M25" s="778"/>
      <c r="N25" s="778"/>
      <c r="O25" s="778"/>
      <c r="P25" s="778"/>
      <c r="Q25" s="867">
        <v>4</v>
      </c>
      <c r="R25" s="867"/>
      <c r="S25" s="867"/>
      <c r="T25" s="867"/>
      <c r="U25" s="873"/>
      <c r="V25" s="865"/>
      <c r="W25" s="281"/>
      <c r="X25" s="281"/>
      <c r="Y25" s="281"/>
      <c r="Z25" s="819"/>
      <c r="AA25" s="874">
        <v>43</v>
      </c>
      <c r="AB25" s="778"/>
      <c r="AC25" s="778"/>
      <c r="AD25" s="778"/>
      <c r="AE25" s="778"/>
      <c r="AF25" s="778">
        <v>27</v>
      </c>
      <c r="AG25" s="778"/>
      <c r="AH25" s="778"/>
      <c r="AI25" s="778"/>
      <c r="AJ25" s="778"/>
      <c r="AK25" s="845">
        <v>70</v>
      </c>
      <c r="AL25" s="845"/>
      <c r="AM25" s="845"/>
      <c r="AN25" s="845"/>
      <c r="AO25" s="846"/>
      <c r="AP25" s="870"/>
      <c r="AQ25" s="782"/>
      <c r="AR25" s="782"/>
      <c r="AS25" s="782"/>
      <c r="AT25" s="783"/>
      <c r="AU25" s="834">
        <v>7</v>
      </c>
      <c r="AV25" s="835"/>
      <c r="AW25" s="835"/>
      <c r="AX25" s="835"/>
      <c r="AY25" s="835"/>
      <c r="AZ25" s="835">
        <v>21</v>
      </c>
      <c r="BA25" s="835"/>
      <c r="BB25" s="835"/>
      <c r="BC25" s="835"/>
      <c r="BD25" s="835"/>
      <c r="BE25" s="867">
        <v>28</v>
      </c>
      <c r="BF25" s="867"/>
      <c r="BG25" s="867"/>
      <c r="BH25" s="867"/>
      <c r="BI25" s="873"/>
      <c r="BJ25" s="782"/>
      <c r="BK25" s="782"/>
      <c r="BL25" s="782"/>
      <c r="BM25" s="782"/>
      <c r="BN25" s="783"/>
      <c r="BO25" s="874">
        <v>1</v>
      </c>
      <c r="BP25" s="778"/>
      <c r="BQ25" s="778"/>
      <c r="BR25" s="778"/>
      <c r="BS25" s="778"/>
      <c r="BT25" s="778">
        <v>0</v>
      </c>
      <c r="BU25" s="778"/>
      <c r="BV25" s="778"/>
      <c r="BW25" s="778"/>
      <c r="BX25" s="778"/>
      <c r="BY25" s="867">
        <v>1</v>
      </c>
      <c r="BZ25" s="867"/>
      <c r="CA25" s="867"/>
      <c r="CB25" s="867"/>
      <c r="CC25" s="873"/>
      <c r="CD25" s="870"/>
      <c r="CE25" s="782"/>
      <c r="CF25" s="782"/>
      <c r="CG25" s="782"/>
      <c r="CH25" s="783"/>
      <c r="CI25" s="891">
        <f>CI19+CI46+CI49+CI52+CI55+CI58+CI61+CI64+CI67+CI70+CI73</f>
        <v>1424</v>
      </c>
      <c r="CJ25" s="890"/>
      <c r="CK25" s="890"/>
      <c r="CL25" s="890"/>
      <c r="CM25" s="890"/>
      <c r="CN25" s="890">
        <f>CN19+CN46+CN49+CN52+CN55+CN58+CN61+CN64+CN67+CN70+CN73</f>
        <v>1152</v>
      </c>
      <c r="CO25" s="890"/>
      <c r="CP25" s="890"/>
      <c r="CQ25" s="890"/>
      <c r="CR25" s="890"/>
      <c r="CS25" s="890">
        <f t="shared" si="0"/>
        <v>2576</v>
      </c>
      <c r="CT25" s="890"/>
      <c r="CU25" s="890"/>
      <c r="CV25" s="890"/>
      <c r="CW25" s="890"/>
    </row>
    <row r="26" spans="2:101" s="199" customFormat="1" ht="13.5" customHeight="1">
      <c r="B26" s="820"/>
      <c r="C26" s="820"/>
      <c r="D26" s="820"/>
      <c r="E26" s="820"/>
      <c r="F26" s="821"/>
      <c r="G26" s="779">
        <v>104</v>
      </c>
      <c r="H26" s="780"/>
      <c r="I26" s="780"/>
      <c r="J26" s="780"/>
      <c r="K26" s="780"/>
      <c r="L26" s="780">
        <v>133</v>
      </c>
      <c r="M26" s="780"/>
      <c r="N26" s="780"/>
      <c r="O26" s="780"/>
      <c r="P26" s="780"/>
      <c r="Q26" s="780">
        <v>237</v>
      </c>
      <c r="R26" s="780"/>
      <c r="S26" s="780"/>
      <c r="T26" s="780"/>
      <c r="U26" s="827"/>
      <c r="V26" s="866"/>
      <c r="W26" s="820"/>
      <c r="X26" s="820"/>
      <c r="Y26" s="820"/>
      <c r="Z26" s="821"/>
      <c r="AA26" s="779">
        <v>221</v>
      </c>
      <c r="AB26" s="780"/>
      <c r="AC26" s="780"/>
      <c r="AD26" s="780"/>
      <c r="AE26" s="780"/>
      <c r="AF26" s="780">
        <v>163</v>
      </c>
      <c r="AG26" s="780"/>
      <c r="AH26" s="780"/>
      <c r="AI26" s="780"/>
      <c r="AJ26" s="780"/>
      <c r="AK26" s="832">
        <v>384</v>
      </c>
      <c r="AL26" s="832"/>
      <c r="AM26" s="832"/>
      <c r="AN26" s="832"/>
      <c r="AO26" s="833"/>
      <c r="AP26" s="871"/>
      <c r="AQ26" s="784"/>
      <c r="AR26" s="784"/>
      <c r="AS26" s="784"/>
      <c r="AT26" s="785"/>
      <c r="AU26" s="779">
        <v>423</v>
      </c>
      <c r="AV26" s="780"/>
      <c r="AW26" s="780"/>
      <c r="AX26" s="780"/>
      <c r="AY26" s="780"/>
      <c r="AZ26" s="780">
        <v>409</v>
      </c>
      <c r="BA26" s="780"/>
      <c r="BB26" s="780"/>
      <c r="BC26" s="780"/>
      <c r="BD26" s="780"/>
      <c r="BE26" s="780">
        <v>832</v>
      </c>
      <c r="BF26" s="780"/>
      <c r="BG26" s="780"/>
      <c r="BH26" s="780"/>
      <c r="BI26" s="827"/>
      <c r="BJ26" s="784"/>
      <c r="BK26" s="784"/>
      <c r="BL26" s="784"/>
      <c r="BM26" s="784"/>
      <c r="BN26" s="785"/>
      <c r="BO26" s="779">
        <v>268</v>
      </c>
      <c r="BP26" s="780"/>
      <c r="BQ26" s="780"/>
      <c r="BR26" s="780"/>
      <c r="BS26" s="780"/>
      <c r="BT26" s="867">
        <v>352</v>
      </c>
      <c r="BU26" s="867"/>
      <c r="BV26" s="867"/>
      <c r="BW26" s="867"/>
      <c r="BX26" s="867"/>
      <c r="BY26" s="780">
        <v>620</v>
      </c>
      <c r="BZ26" s="780"/>
      <c r="CA26" s="780"/>
      <c r="CB26" s="780"/>
      <c r="CC26" s="827"/>
      <c r="CD26" s="871"/>
      <c r="CE26" s="784"/>
      <c r="CF26" s="784"/>
      <c r="CG26" s="784"/>
      <c r="CH26" s="785"/>
      <c r="CI26" s="892">
        <f>CI24+CI25</f>
        <v>26982</v>
      </c>
      <c r="CJ26" s="893"/>
      <c r="CK26" s="893"/>
      <c r="CL26" s="893"/>
      <c r="CM26" s="893"/>
      <c r="CN26" s="893">
        <f>CN24+CN25</f>
        <v>28340</v>
      </c>
      <c r="CO26" s="893"/>
      <c r="CP26" s="893"/>
      <c r="CQ26" s="893"/>
      <c r="CR26" s="893"/>
      <c r="CS26" s="893">
        <f t="shared" si="0"/>
        <v>55322</v>
      </c>
      <c r="CT26" s="893"/>
      <c r="CU26" s="893"/>
      <c r="CV26" s="893"/>
      <c r="CW26" s="893"/>
    </row>
    <row r="27" spans="2:101" s="199" customFormat="1" ht="13.5" customHeight="1">
      <c r="B27" s="781">
        <v>7</v>
      </c>
      <c r="C27" s="781"/>
      <c r="D27" s="781"/>
      <c r="E27" s="781"/>
      <c r="F27" s="826"/>
      <c r="G27" s="831">
        <v>118</v>
      </c>
      <c r="H27" s="828"/>
      <c r="I27" s="828"/>
      <c r="J27" s="828"/>
      <c r="K27" s="828"/>
      <c r="L27" s="828">
        <v>131</v>
      </c>
      <c r="M27" s="828"/>
      <c r="N27" s="828"/>
      <c r="O27" s="828"/>
      <c r="P27" s="828"/>
      <c r="Q27" s="824">
        <v>249</v>
      </c>
      <c r="R27" s="824"/>
      <c r="S27" s="824"/>
      <c r="T27" s="824"/>
      <c r="U27" s="825"/>
      <c r="V27" s="875">
        <v>31</v>
      </c>
      <c r="W27" s="781"/>
      <c r="X27" s="781"/>
      <c r="Y27" s="781"/>
      <c r="Z27" s="826"/>
      <c r="AA27" s="831">
        <v>188</v>
      </c>
      <c r="AB27" s="828"/>
      <c r="AC27" s="828"/>
      <c r="AD27" s="828"/>
      <c r="AE27" s="828"/>
      <c r="AF27" s="828">
        <v>158</v>
      </c>
      <c r="AG27" s="828"/>
      <c r="AH27" s="828"/>
      <c r="AI27" s="828"/>
      <c r="AJ27" s="828"/>
      <c r="AK27" s="829">
        <v>346</v>
      </c>
      <c r="AL27" s="829"/>
      <c r="AM27" s="829"/>
      <c r="AN27" s="829"/>
      <c r="AO27" s="830"/>
      <c r="AP27" s="781">
        <v>55</v>
      </c>
      <c r="AQ27" s="781"/>
      <c r="AR27" s="781"/>
      <c r="AS27" s="781"/>
      <c r="AT27" s="826"/>
      <c r="AU27" s="822">
        <v>413</v>
      </c>
      <c r="AV27" s="823"/>
      <c r="AW27" s="823"/>
      <c r="AX27" s="823"/>
      <c r="AY27" s="823"/>
      <c r="AZ27" s="823">
        <v>400</v>
      </c>
      <c r="BA27" s="823"/>
      <c r="BB27" s="823"/>
      <c r="BC27" s="823"/>
      <c r="BD27" s="823"/>
      <c r="BE27" s="824">
        <v>813</v>
      </c>
      <c r="BF27" s="824"/>
      <c r="BG27" s="824"/>
      <c r="BH27" s="824"/>
      <c r="BI27" s="825"/>
      <c r="BJ27" s="781">
        <v>79</v>
      </c>
      <c r="BK27" s="781"/>
      <c r="BL27" s="781"/>
      <c r="BM27" s="781"/>
      <c r="BN27" s="826"/>
      <c r="BO27" s="831">
        <v>362</v>
      </c>
      <c r="BP27" s="828"/>
      <c r="BQ27" s="828"/>
      <c r="BR27" s="828"/>
      <c r="BS27" s="828"/>
      <c r="BT27" s="828">
        <v>476</v>
      </c>
      <c r="BU27" s="828"/>
      <c r="BV27" s="828"/>
      <c r="BW27" s="828"/>
      <c r="BX27" s="828"/>
      <c r="BY27" s="828">
        <v>838</v>
      </c>
      <c r="BZ27" s="828"/>
      <c r="CA27" s="828"/>
      <c r="CB27" s="828"/>
      <c r="CC27" s="878"/>
      <c r="CD27" s="894" t="s">
        <v>725</v>
      </c>
      <c r="CE27" s="895"/>
      <c r="CF27" s="895"/>
      <c r="CG27" s="895"/>
      <c r="CH27" s="896"/>
      <c r="CI27" s="891">
        <f>CI18+CI63+CI66+CI69+CI72</f>
        <v>11663</v>
      </c>
      <c r="CJ27" s="890"/>
      <c r="CK27" s="890"/>
      <c r="CL27" s="890"/>
      <c r="CM27" s="890"/>
      <c r="CN27" s="903">
        <f>CN18+CN63+CN66+CN69+CN72</f>
        <v>14513</v>
      </c>
      <c r="CO27" s="903"/>
      <c r="CP27" s="903"/>
      <c r="CQ27" s="903"/>
      <c r="CR27" s="903"/>
      <c r="CS27" s="890">
        <f t="shared" si="0"/>
        <v>26176</v>
      </c>
      <c r="CT27" s="890"/>
      <c r="CU27" s="890"/>
      <c r="CV27" s="890"/>
      <c r="CW27" s="890"/>
    </row>
    <row r="28" spans="2:101" s="199" customFormat="1" ht="13.5" customHeight="1">
      <c r="B28" s="281"/>
      <c r="C28" s="281"/>
      <c r="D28" s="281"/>
      <c r="E28" s="281"/>
      <c r="F28" s="819"/>
      <c r="G28" s="874">
        <v>3</v>
      </c>
      <c r="H28" s="778"/>
      <c r="I28" s="778"/>
      <c r="J28" s="778"/>
      <c r="K28" s="778"/>
      <c r="L28" s="778">
        <v>4</v>
      </c>
      <c r="M28" s="778"/>
      <c r="N28" s="778"/>
      <c r="O28" s="778"/>
      <c r="P28" s="778"/>
      <c r="Q28" s="867">
        <v>7</v>
      </c>
      <c r="R28" s="867"/>
      <c r="S28" s="867"/>
      <c r="T28" s="867"/>
      <c r="U28" s="873"/>
      <c r="V28" s="865"/>
      <c r="W28" s="281"/>
      <c r="X28" s="281"/>
      <c r="Y28" s="281"/>
      <c r="Z28" s="819"/>
      <c r="AA28" s="874">
        <v>41</v>
      </c>
      <c r="AB28" s="778"/>
      <c r="AC28" s="778"/>
      <c r="AD28" s="778"/>
      <c r="AE28" s="778"/>
      <c r="AF28" s="778">
        <v>40</v>
      </c>
      <c r="AG28" s="778"/>
      <c r="AH28" s="778"/>
      <c r="AI28" s="778"/>
      <c r="AJ28" s="778"/>
      <c r="AK28" s="845">
        <v>81</v>
      </c>
      <c r="AL28" s="845"/>
      <c r="AM28" s="845"/>
      <c r="AN28" s="845"/>
      <c r="AO28" s="846"/>
      <c r="AP28" s="281"/>
      <c r="AQ28" s="281"/>
      <c r="AR28" s="281"/>
      <c r="AS28" s="281"/>
      <c r="AT28" s="819"/>
      <c r="AU28" s="834">
        <v>6</v>
      </c>
      <c r="AV28" s="835"/>
      <c r="AW28" s="835"/>
      <c r="AX28" s="835"/>
      <c r="AY28" s="835"/>
      <c r="AZ28" s="835">
        <v>15</v>
      </c>
      <c r="BA28" s="835"/>
      <c r="BB28" s="835"/>
      <c r="BC28" s="835"/>
      <c r="BD28" s="835"/>
      <c r="BE28" s="867">
        <v>21</v>
      </c>
      <c r="BF28" s="867"/>
      <c r="BG28" s="867"/>
      <c r="BH28" s="867"/>
      <c r="BI28" s="873"/>
      <c r="BJ28" s="281"/>
      <c r="BK28" s="281"/>
      <c r="BL28" s="281"/>
      <c r="BM28" s="281"/>
      <c r="BN28" s="819"/>
      <c r="BO28" s="874">
        <v>1</v>
      </c>
      <c r="BP28" s="778"/>
      <c r="BQ28" s="778"/>
      <c r="BR28" s="778"/>
      <c r="BS28" s="778"/>
      <c r="BT28" s="778">
        <v>3</v>
      </c>
      <c r="BU28" s="778"/>
      <c r="BV28" s="778"/>
      <c r="BW28" s="778"/>
      <c r="BX28" s="778"/>
      <c r="BY28" s="867">
        <v>4</v>
      </c>
      <c r="BZ28" s="867"/>
      <c r="CA28" s="867"/>
      <c r="CB28" s="867"/>
      <c r="CC28" s="873"/>
      <c r="CD28" s="897"/>
      <c r="CE28" s="898"/>
      <c r="CF28" s="898"/>
      <c r="CG28" s="898"/>
      <c r="CH28" s="899"/>
      <c r="CI28" s="891">
        <f>CI19+CI64+CI67+CI70+CI73</f>
        <v>43</v>
      </c>
      <c r="CJ28" s="890"/>
      <c r="CK28" s="890"/>
      <c r="CL28" s="890"/>
      <c r="CM28" s="890"/>
      <c r="CN28" s="890">
        <f>CN19+CN64+CN67+CN70+CN73</f>
        <v>112</v>
      </c>
      <c r="CO28" s="890"/>
      <c r="CP28" s="890"/>
      <c r="CQ28" s="890"/>
      <c r="CR28" s="890"/>
      <c r="CS28" s="890">
        <f t="shared" si="0"/>
        <v>155</v>
      </c>
      <c r="CT28" s="890"/>
      <c r="CU28" s="890"/>
      <c r="CV28" s="890"/>
      <c r="CW28" s="890"/>
    </row>
    <row r="29" spans="2:101" s="199" customFormat="1" ht="13.5" customHeight="1">
      <c r="B29" s="820"/>
      <c r="C29" s="820"/>
      <c r="D29" s="820"/>
      <c r="E29" s="820"/>
      <c r="F29" s="821"/>
      <c r="G29" s="779">
        <v>121</v>
      </c>
      <c r="H29" s="780"/>
      <c r="I29" s="780"/>
      <c r="J29" s="780"/>
      <c r="K29" s="780"/>
      <c r="L29" s="780">
        <v>135</v>
      </c>
      <c r="M29" s="780"/>
      <c r="N29" s="780"/>
      <c r="O29" s="780"/>
      <c r="P29" s="780"/>
      <c r="Q29" s="780">
        <v>256</v>
      </c>
      <c r="R29" s="780"/>
      <c r="S29" s="780"/>
      <c r="T29" s="780"/>
      <c r="U29" s="827"/>
      <c r="V29" s="866"/>
      <c r="W29" s="820"/>
      <c r="X29" s="820"/>
      <c r="Y29" s="820"/>
      <c r="Z29" s="821"/>
      <c r="AA29" s="779">
        <v>229</v>
      </c>
      <c r="AB29" s="780"/>
      <c r="AC29" s="780"/>
      <c r="AD29" s="780"/>
      <c r="AE29" s="780"/>
      <c r="AF29" s="780">
        <v>198</v>
      </c>
      <c r="AG29" s="780"/>
      <c r="AH29" s="780"/>
      <c r="AI29" s="780"/>
      <c r="AJ29" s="780"/>
      <c r="AK29" s="832">
        <v>427</v>
      </c>
      <c r="AL29" s="832"/>
      <c r="AM29" s="832"/>
      <c r="AN29" s="832"/>
      <c r="AO29" s="833"/>
      <c r="AP29" s="820"/>
      <c r="AQ29" s="820"/>
      <c r="AR29" s="820"/>
      <c r="AS29" s="820"/>
      <c r="AT29" s="821"/>
      <c r="AU29" s="779">
        <v>419</v>
      </c>
      <c r="AV29" s="780"/>
      <c r="AW29" s="780"/>
      <c r="AX29" s="780"/>
      <c r="AY29" s="780"/>
      <c r="AZ29" s="780">
        <v>415</v>
      </c>
      <c r="BA29" s="780"/>
      <c r="BB29" s="780"/>
      <c r="BC29" s="780"/>
      <c r="BD29" s="780"/>
      <c r="BE29" s="780">
        <v>834</v>
      </c>
      <c r="BF29" s="780"/>
      <c r="BG29" s="780"/>
      <c r="BH29" s="780"/>
      <c r="BI29" s="827"/>
      <c r="BJ29" s="820"/>
      <c r="BK29" s="820"/>
      <c r="BL29" s="820"/>
      <c r="BM29" s="820"/>
      <c r="BN29" s="821"/>
      <c r="BO29" s="779">
        <v>363</v>
      </c>
      <c r="BP29" s="780"/>
      <c r="BQ29" s="780"/>
      <c r="BR29" s="780"/>
      <c r="BS29" s="780"/>
      <c r="BT29" s="867">
        <v>479</v>
      </c>
      <c r="BU29" s="867"/>
      <c r="BV29" s="867"/>
      <c r="BW29" s="867"/>
      <c r="BX29" s="867"/>
      <c r="BY29" s="780">
        <v>842</v>
      </c>
      <c r="BZ29" s="780"/>
      <c r="CA29" s="780"/>
      <c r="CB29" s="780"/>
      <c r="CC29" s="827"/>
      <c r="CD29" s="900"/>
      <c r="CE29" s="901"/>
      <c r="CF29" s="901"/>
      <c r="CG29" s="901"/>
      <c r="CH29" s="902"/>
      <c r="CI29" s="892">
        <f>CI27+CI28</f>
        <v>11706</v>
      </c>
      <c r="CJ29" s="893"/>
      <c r="CK29" s="893"/>
      <c r="CL29" s="893"/>
      <c r="CM29" s="893"/>
      <c r="CN29" s="893">
        <f>CN27+CN28</f>
        <v>14625</v>
      </c>
      <c r="CO29" s="893"/>
      <c r="CP29" s="893"/>
      <c r="CQ29" s="893"/>
      <c r="CR29" s="893"/>
      <c r="CS29" s="893">
        <f t="shared" si="0"/>
        <v>26331</v>
      </c>
      <c r="CT29" s="893"/>
      <c r="CU29" s="893"/>
      <c r="CV29" s="893"/>
      <c r="CW29" s="893"/>
    </row>
    <row r="30" spans="2:101" s="199" customFormat="1" ht="13.5" customHeight="1">
      <c r="B30" s="781">
        <v>8</v>
      </c>
      <c r="C30" s="781"/>
      <c r="D30" s="781"/>
      <c r="E30" s="781"/>
      <c r="F30" s="826"/>
      <c r="G30" s="831">
        <v>139</v>
      </c>
      <c r="H30" s="828"/>
      <c r="I30" s="828"/>
      <c r="J30" s="828"/>
      <c r="K30" s="828"/>
      <c r="L30" s="828">
        <v>137</v>
      </c>
      <c r="M30" s="828"/>
      <c r="N30" s="828"/>
      <c r="O30" s="828"/>
      <c r="P30" s="828"/>
      <c r="Q30" s="824">
        <v>276</v>
      </c>
      <c r="R30" s="824"/>
      <c r="S30" s="824"/>
      <c r="T30" s="824"/>
      <c r="U30" s="825"/>
      <c r="V30" s="875">
        <v>32</v>
      </c>
      <c r="W30" s="781"/>
      <c r="X30" s="781"/>
      <c r="Y30" s="781"/>
      <c r="Z30" s="826"/>
      <c r="AA30" s="831">
        <v>177</v>
      </c>
      <c r="AB30" s="828"/>
      <c r="AC30" s="828"/>
      <c r="AD30" s="828"/>
      <c r="AE30" s="828"/>
      <c r="AF30" s="828">
        <v>156</v>
      </c>
      <c r="AG30" s="828"/>
      <c r="AH30" s="828"/>
      <c r="AI30" s="828"/>
      <c r="AJ30" s="828"/>
      <c r="AK30" s="829">
        <v>333</v>
      </c>
      <c r="AL30" s="829"/>
      <c r="AM30" s="829"/>
      <c r="AN30" s="829"/>
      <c r="AO30" s="830"/>
      <c r="AP30" s="781">
        <v>56</v>
      </c>
      <c r="AQ30" s="782"/>
      <c r="AR30" s="782"/>
      <c r="AS30" s="782"/>
      <c r="AT30" s="783"/>
      <c r="AU30" s="822">
        <v>426</v>
      </c>
      <c r="AV30" s="823"/>
      <c r="AW30" s="823"/>
      <c r="AX30" s="823"/>
      <c r="AY30" s="823"/>
      <c r="AZ30" s="823">
        <v>445</v>
      </c>
      <c r="BA30" s="823"/>
      <c r="BB30" s="823"/>
      <c r="BC30" s="823"/>
      <c r="BD30" s="823"/>
      <c r="BE30" s="824">
        <v>871</v>
      </c>
      <c r="BF30" s="824"/>
      <c r="BG30" s="824"/>
      <c r="BH30" s="824"/>
      <c r="BI30" s="825"/>
      <c r="BJ30" s="781">
        <v>80</v>
      </c>
      <c r="BK30" s="782"/>
      <c r="BL30" s="782"/>
      <c r="BM30" s="782"/>
      <c r="BN30" s="783"/>
      <c r="BO30" s="831">
        <v>308</v>
      </c>
      <c r="BP30" s="828"/>
      <c r="BQ30" s="828"/>
      <c r="BR30" s="828"/>
      <c r="BS30" s="828"/>
      <c r="BT30" s="828">
        <v>449</v>
      </c>
      <c r="BU30" s="828"/>
      <c r="BV30" s="828"/>
      <c r="BW30" s="828"/>
      <c r="BX30" s="828"/>
      <c r="BY30" s="828">
        <v>757</v>
      </c>
      <c r="BZ30" s="828"/>
      <c r="CA30" s="828"/>
      <c r="CB30" s="828"/>
      <c r="CC30" s="878"/>
      <c r="CD30" s="894" t="s">
        <v>726</v>
      </c>
      <c r="CE30" s="895"/>
      <c r="CF30" s="895"/>
      <c r="CG30" s="895"/>
      <c r="CH30" s="896"/>
      <c r="CI30" s="891">
        <f>AU57+AU60+AU63+AU66+AU69+CI66+CI69+CI72+CI18</f>
        <v>9579</v>
      </c>
      <c r="CJ30" s="890"/>
      <c r="CK30" s="890"/>
      <c r="CL30" s="890"/>
      <c r="CM30" s="890"/>
      <c r="CN30" s="903">
        <f>AZ57+AZ60+AZ63+AZ66+AZ69+CN66+CN69+CN72+CN18</f>
        <v>12352</v>
      </c>
      <c r="CO30" s="903"/>
      <c r="CP30" s="903"/>
      <c r="CQ30" s="903"/>
      <c r="CR30" s="903"/>
      <c r="CS30" s="890">
        <f t="shared" si="0"/>
        <v>21931</v>
      </c>
      <c r="CT30" s="890"/>
      <c r="CU30" s="890"/>
      <c r="CV30" s="890"/>
      <c r="CW30" s="890"/>
    </row>
    <row r="31" spans="2:101" s="199" customFormat="1" ht="13.5" customHeight="1">
      <c r="B31" s="281"/>
      <c r="C31" s="281"/>
      <c r="D31" s="281"/>
      <c r="E31" s="281"/>
      <c r="F31" s="819"/>
      <c r="G31" s="874">
        <v>3</v>
      </c>
      <c r="H31" s="778"/>
      <c r="I31" s="778"/>
      <c r="J31" s="778"/>
      <c r="K31" s="778"/>
      <c r="L31" s="778">
        <v>0</v>
      </c>
      <c r="M31" s="778"/>
      <c r="N31" s="778"/>
      <c r="O31" s="778"/>
      <c r="P31" s="778"/>
      <c r="Q31" s="867">
        <v>3</v>
      </c>
      <c r="R31" s="867"/>
      <c r="S31" s="867"/>
      <c r="T31" s="867"/>
      <c r="U31" s="873"/>
      <c r="V31" s="865"/>
      <c r="W31" s="281"/>
      <c r="X31" s="281"/>
      <c r="Y31" s="281"/>
      <c r="Z31" s="819"/>
      <c r="AA31" s="874">
        <v>46</v>
      </c>
      <c r="AB31" s="778"/>
      <c r="AC31" s="778"/>
      <c r="AD31" s="778"/>
      <c r="AE31" s="778"/>
      <c r="AF31" s="778">
        <v>24</v>
      </c>
      <c r="AG31" s="778"/>
      <c r="AH31" s="778"/>
      <c r="AI31" s="778"/>
      <c r="AJ31" s="778"/>
      <c r="AK31" s="845">
        <v>70</v>
      </c>
      <c r="AL31" s="845"/>
      <c r="AM31" s="845"/>
      <c r="AN31" s="845"/>
      <c r="AO31" s="846"/>
      <c r="AP31" s="782"/>
      <c r="AQ31" s="782"/>
      <c r="AR31" s="782"/>
      <c r="AS31" s="782"/>
      <c r="AT31" s="783"/>
      <c r="AU31" s="834">
        <v>8</v>
      </c>
      <c r="AV31" s="835"/>
      <c r="AW31" s="835"/>
      <c r="AX31" s="835"/>
      <c r="AY31" s="835"/>
      <c r="AZ31" s="835">
        <v>14</v>
      </c>
      <c r="BA31" s="835"/>
      <c r="BB31" s="835"/>
      <c r="BC31" s="835"/>
      <c r="BD31" s="835"/>
      <c r="BE31" s="867">
        <v>22</v>
      </c>
      <c r="BF31" s="867"/>
      <c r="BG31" s="867"/>
      <c r="BH31" s="867"/>
      <c r="BI31" s="873"/>
      <c r="BJ31" s="782"/>
      <c r="BK31" s="782"/>
      <c r="BL31" s="782"/>
      <c r="BM31" s="782"/>
      <c r="BN31" s="783"/>
      <c r="BO31" s="874">
        <v>0</v>
      </c>
      <c r="BP31" s="778"/>
      <c r="BQ31" s="778"/>
      <c r="BR31" s="778"/>
      <c r="BS31" s="778"/>
      <c r="BT31" s="778">
        <v>0</v>
      </c>
      <c r="BU31" s="778"/>
      <c r="BV31" s="778"/>
      <c r="BW31" s="778"/>
      <c r="BX31" s="778"/>
      <c r="BY31" s="867">
        <v>0</v>
      </c>
      <c r="BZ31" s="867"/>
      <c r="CA31" s="867"/>
      <c r="CB31" s="867"/>
      <c r="CC31" s="873"/>
      <c r="CD31" s="897"/>
      <c r="CE31" s="898"/>
      <c r="CF31" s="898"/>
      <c r="CG31" s="898"/>
      <c r="CH31" s="899"/>
      <c r="CI31" s="891">
        <f>AU58+AU61+AU64+AU67+AU70+CI67+CI70+CI73+CI19</f>
        <v>21</v>
      </c>
      <c r="CJ31" s="890"/>
      <c r="CK31" s="890"/>
      <c r="CL31" s="890"/>
      <c r="CM31" s="890"/>
      <c r="CN31" s="890">
        <f>AZ58+AZ61+AZ64+AZ67+AZ70+CN67+CN70+CN73+CN19</f>
        <v>60</v>
      </c>
      <c r="CO31" s="890"/>
      <c r="CP31" s="890"/>
      <c r="CQ31" s="890"/>
      <c r="CR31" s="890"/>
      <c r="CS31" s="890">
        <f t="shared" si="0"/>
        <v>81</v>
      </c>
      <c r="CT31" s="890"/>
      <c r="CU31" s="890"/>
      <c r="CV31" s="890"/>
      <c r="CW31" s="890"/>
    </row>
    <row r="32" spans="2:101" s="199" customFormat="1" ht="13.5" customHeight="1">
      <c r="B32" s="820"/>
      <c r="C32" s="820"/>
      <c r="D32" s="820"/>
      <c r="E32" s="820"/>
      <c r="F32" s="821"/>
      <c r="G32" s="779">
        <v>142</v>
      </c>
      <c r="H32" s="780"/>
      <c r="I32" s="780"/>
      <c r="J32" s="780"/>
      <c r="K32" s="780"/>
      <c r="L32" s="780">
        <v>137</v>
      </c>
      <c r="M32" s="780"/>
      <c r="N32" s="780"/>
      <c r="O32" s="780"/>
      <c r="P32" s="780"/>
      <c r="Q32" s="780">
        <v>279</v>
      </c>
      <c r="R32" s="780"/>
      <c r="S32" s="780"/>
      <c r="T32" s="780"/>
      <c r="U32" s="827"/>
      <c r="V32" s="866"/>
      <c r="W32" s="820"/>
      <c r="X32" s="820"/>
      <c r="Y32" s="820"/>
      <c r="Z32" s="821"/>
      <c r="AA32" s="779">
        <v>223</v>
      </c>
      <c r="AB32" s="780"/>
      <c r="AC32" s="780"/>
      <c r="AD32" s="780"/>
      <c r="AE32" s="780"/>
      <c r="AF32" s="780">
        <v>180</v>
      </c>
      <c r="AG32" s="780"/>
      <c r="AH32" s="780"/>
      <c r="AI32" s="780"/>
      <c r="AJ32" s="780"/>
      <c r="AK32" s="832">
        <v>403</v>
      </c>
      <c r="AL32" s="832"/>
      <c r="AM32" s="832"/>
      <c r="AN32" s="832"/>
      <c r="AO32" s="833"/>
      <c r="AP32" s="784"/>
      <c r="AQ32" s="784"/>
      <c r="AR32" s="784"/>
      <c r="AS32" s="784"/>
      <c r="AT32" s="785"/>
      <c r="AU32" s="779">
        <v>434</v>
      </c>
      <c r="AV32" s="780"/>
      <c r="AW32" s="780"/>
      <c r="AX32" s="780"/>
      <c r="AY32" s="780"/>
      <c r="AZ32" s="780">
        <v>459</v>
      </c>
      <c r="BA32" s="780"/>
      <c r="BB32" s="780"/>
      <c r="BC32" s="780"/>
      <c r="BD32" s="780"/>
      <c r="BE32" s="780">
        <v>893</v>
      </c>
      <c r="BF32" s="780"/>
      <c r="BG32" s="780"/>
      <c r="BH32" s="780"/>
      <c r="BI32" s="827"/>
      <c r="BJ32" s="784"/>
      <c r="BK32" s="784"/>
      <c r="BL32" s="784"/>
      <c r="BM32" s="784"/>
      <c r="BN32" s="785"/>
      <c r="BO32" s="779">
        <v>308</v>
      </c>
      <c r="BP32" s="780"/>
      <c r="BQ32" s="780"/>
      <c r="BR32" s="780"/>
      <c r="BS32" s="780"/>
      <c r="BT32" s="867">
        <v>449</v>
      </c>
      <c r="BU32" s="867"/>
      <c r="BV32" s="867"/>
      <c r="BW32" s="867"/>
      <c r="BX32" s="867"/>
      <c r="BY32" s="780">
        <v>757</v>
      </c>
      <c r="BZ32" s="780"/>
      <c r="CA32" s="780"/>
      <c r="CB32" s="780"/>
      <c r="CC32" s="827"/>
      <c r="CD32" s="900"/>
      <c r="CE32" s="901"/>
      <c r="CF32" s="901"/>
      <c r="CG32" s="901"/>
      <c r="CH32" s="902"/>
      <c r="CI32" s="892">
        <f>CI30+CI31</f>
        <v>9600</v>
      </c>
      <c r="CJ32" s="893"/>
      <c r="CK32" s="893"/>
      <c r="CL32" s="893"/>
      <c r="CM32" s="893"/>
      <c r="CN32" s="893">
        <f>CN30+CN31</f>
        <v>12412</v>
      </c>
      <c r="CO32" s="893"/>
      <c r="CP32" s="893"/>
      <c r="CQ32" s="893"/>
      <c r="CR32" s="893"/>
      <c r="CS32" s="893">
        <f t="shared" si="0"/>
        <v>22012</v>
      </c>
      <c r="CT32" s="893"/>
      <c r="CU32" s="893"/>
      <c r="CV32" s="893"/>
      <c r="CW32" s="893"/>
    </row>
    <row r="33" spans="2:101" s="199" customFormat="1" ht="13.5" customHeight="1">
      <c r="B33" s="781">
        <v>9</v>
      </c>
      <c r="C33" s="781"/>
      <c r="D33" s="781"/>
      <c r="E33" s="781"/>
      <c r="F33" s="826"/>
      <c r="G33" s="831">
        <v>129</v>
      </c>
      <c r="H33" s="828"/>
      <c r="I33" s="828"/>
      <c r="J33" s="828"/>
      <c r="K33" s="828"/>
      <c r="L33" s="828">
        <v>119</v>
      </c>
      <c r="M33" s="828"/>
      <c r="N33" s="828"/>
      <c r="O33" s="828"/>
      <c r="P33" s="828"/>
      <c r="Q33" s="824">
        <v>248</v>
      </c>
      <c r="R33" s="824"/>
      <c r="S33" s="824"/>
      <c r="T33" s="824"/>
      <c r="U33" s="825"/>
      <c r="V33" s="875">
        <v>33</v>
      </c>
      <c r="W33" s="781"/>
      <c r="X33" s="781"/>
      <c r="Y33" s="781"/>
      <c r="Z33" s="826"/>
      <c r="AA33" s="831">
        <v>195</v>
      </c>
      <c r="AB33" s="828"/>
      <c r="AC33" s="828"/>
      <c r="AD33" s="828"/>
      <c r="AE33" s="828"/>
      <c r="AF33" s="828">
        <v>142</v>
      </c>
      <c r="AG33" s="828"/>
      <c r="AH33" s="828"/>
      <c r="AI33" s="828"/>
      <c r="AJ33" s="828"/>
      <c r="AK33" s="829">
        <v>337</v>
      </c>
      <c r="AL33" s="829"/>
      <c r="AM33" s="829"/>
      <c r="AN33" s="829"/>
      <c r="AO33" s="830"/>
      <c r="AP33" s="781">
        <v>57</v>
      </c>
      <c r="AQ33" s="781"/>
      <c r="AR33" s="781"/>
      <c r="AS33" s="781"/>
      <c r="AT33" s="826"/>
      <c r="AU33" s="822">
        <v>312</v>
      </c>
      <c r="AV33" s="823"/>
      <c r="AW33" s="823"/>
      <c r="AX33" s="823"/>
      <c r="AY33" s="823"/>
      <c r="AZ33" s="823">
        <v>318</v>
      </c>
      <c r="BA33" s="823"/>
      <c r="BB33" s="823"/>
      <c r="BC33" s="823"/>
      <c r="BD33" s="823"/>
      <c r="BE33" s="824">
        <v>630</v>
      </c>
      <c r="BF33" s="824"/>
      <c r="BG33" s="824"/>
      <c r="BH33" s="824"/>
      <c r="BI33" s="825"/>
      <c r="BJ33" s="781">
        <v>81</v>
      </c>
      <c r="BK33" s="781"/>
      <c r="BL33" s="781"/>
      <c r="BM33" s="781"/>
      <c r="BN33" s="826"/>
      <c r="BO33" s="831">
        <v>356</v>
      </c>
      <c r="BP33" s="828"/>
      <c r="BQ33" s="828"/>
      <c r="BR33" s="828"/>
      <c r="BS33" s="828"/>
      <c r="BT33" s="828">
        <v>442</v>
      </c>
      <c r="BU33" s="828"/>
      <c r="BV33" s="828"/>
      <c r="BW33" s="828"/>
      <c r="BX33" s="828"/>
      <c r="BY33" s="828">
        <v>798</v>
      </c>
      <c r="BZ33" s="828"/>
      <c r="CA33" s="828"/>
      <c r="CB33" s="828"/>
      <c r="CC33" s="878"/>
      <c r="CD33" s="894" t="s">
        <v>727</v>
      </c>
      <c r="CE33" s="895"/>
      <c r="CF33" s="895"/>
      <c r="CG33" s="895"/>
      <c r="CH33" s="896"/>
      <c r="CI33" s="891">
        <f>CI66+CI69+CI72+CI18</f>
        <v>7311</v>
      </c>
      <c r="CJ33" s="890"/>
      <c r="CK33" s="890"/>
      <c r="CL33" s="890"/>
      <c r="CM33" s="890"/>
      <c r="CN33" s="903">
        <f>CN66+CN69+CN72+CN18</f>
        <v>10051</v>
      </c>
      <c r="CO33" s="903"/>
      <c r="CP33" s="903"/>
      <c r="CQ33" s="903"/>
      <c r="CR33" s="903"/>
      <c r="CS33" s="890">
        <f t="shared" si="0"/>
        <v>17362</v>
      </c>
      <c r="CT33" s="890"/>
      <c r="CU33" s="890"/>
      <c r="CV33" s="890"/>
      <c r="CW33" s="890"/>
    </row>
    <row r="34" spans="2:101" s="199" customFormat="1" ht="13.5" customHeight="1">
      <c r="B34" s="281"/>
      <c r="C34" s="281"/>
      <c r="D34" s="281"/>
      <c r="E34" s="281"/>
      <c r="F34" s="819"/>
      <c r="G34" s="874">
        <v>6</v>
      </c>
      <c r="H34" s="778"/>
      <c r="I34" s="778"/>
      <c r="J34" s="778"/>
      <c r="K34" s="778"/>
      <c r="L34" s="778">
        <v>6</v>
      </c>
      <c r="M34" s="778"/>
      <c r="N34" s="778"/>
      <c r="O34" s="778"/>
      <c r="P34" s="778"/>
      <c r="Q34" s="867">
        <v>12</v>
      </c>
      <c r="R34" s="867"/>
      <c r="S34" s="867"/>
      <c r="T34" s="867"/>
      <c r="U34" s="873"/>
      <c r="V34" s="865"/>
      <c r="W34" s="281"/>
      <c r="X34" s="281"/>
      <c r="Y34" s="281"/>
      <c r="Z34" s="819"/>
      <c r="AA34" s="874">
        <v>39</v>
      </c>
      <c r="AB34" s="778"/>
      <c r="AC34" s="778"/>
      <c r="AD34" s="778"/>
      <c r="AE34" s="778"/>
      <c r="AF34" s="778">
        <v>27</v>
      </c>
      <c r="AG34" s="778"/>
      <c r="AH34" s="778"/>
      <c r="AI34" s="778"/>
      <c r="AJ34" s="778"/>
      <c r="AK34" s="845">
        <v>66</v>
      </c>
      <c r="AL34" s="845"/>
      <c r="AM34" s="845"/>
      <c r="AN34" s="845"/>
      <c r="AO34" s="846"/>
      <c r="AP34" s="281"/>
      <c r="AQ34" s="281"/>
      <c r="AR34" s="281"/>
      <c r="AS34" s="281"/>
      <c r="AT34" s="819"/>
      <c r="AU34" s="834">
        <v>3</v>
      </c>
      <c r="AV34" s="835"/>
      <c r="AW34" s="835"/>
      <c r="AX34" s="835"/>
      <c r="AY34" s="835"/>
      <c r="AZ34" s="835">
        <v>19</v>
      </c>
      <c r="BA34" s="835"/>
      <c r="BB34" s="835"/>
      <c r="BC34" s="835"/>
      <c r="BD34" s="835"/>
      <c r="BE34" s="867">
        <v>22</v>
      </c>
      <c r="BF34" s="867"/>
      <c r="BG34" s="867"/>
      <c r="BH34" s="867"/>
      <c r="BI34" s="873"/>
      <c r="BJ34" s="281"/>
      <c r="BK34" s="281"/>
      <c r="BL34" s="281"/>
      <c r="BM34" s="281"/>
      <c r="BN34" s="819"/>
      <c r="BO34" s="874">
        <v>0</v>
      </c>
      <c r="BP34" s="778"/>
      <c r="BQ34" s="778"/>
      <c r="BR34" s="778"/>
      <c r="BS34" s="778"/>
      <c r="BT34" s="778">
        <v>1</v>
      </c>
      <c r="BU34" s="778"/>
      <c r="BV34" s="778"/>
      <c r="BW34" s="778"/>
      <c r="BX34" s="778"/>
      <c r="BY34" s="867">
        <v>1</v>
      </c>
      <c r="BZ34" s="867"/>
      <c r="CA34" s="867"/>
      <c r="CB34" s="867"/>
      <c r="CC34" s="873"/>
      <c r="CD34" s="897"/>
      <c r="CE34" s="898"/>
      <c r="CF34" s="898"/>
      <c r="CG34" s="898"/>
      <c r="CH34" s="899"/>
      <c r="CI34" s="891">
        <f>CI67+CI70+CI73+CI19</f>
        <v>11</v>
      </c>
      <c r="CJ34" s="890"/>
      <c r="CK34" s="890"/>
      <c r="CL34" s="890"/>
      <c r="CM34" s="890"/>
      <c r="CN34" s="890">
        <f>CN67+CN70+CN73+CN19</f>
        <v>26</v>
      </c>
      <c r="CO34" s="890"/>
      <c r="CP34" s="890"/>
      <c r="CQ34" s="890"/>
      <c r="CR34" s="890"/>
      <c r="CS34" s="890">
        <f t="shared" si="0"/>
        <v>37</v>
      </c>
      <c r="CT34" s="890"/>
      <c r="CU34" s="890"/>
      <c r="CV34" s="890"/>
      <c r="CW34" s="890"/>
    </row>
    <row r="35" spans="2:101" s="199" customFormat="1" ht="13.5" customHeight="1">
      <c r="B35" s="820"/>
      <c r="C35" s="820"/>
      <c r="D35" s="820"/>
      <c r="E35" s="820"/>
      <c r="F35" s="821"/>
      <c r="G35" s="779">
        <v>135</v>
      </c>
      <c r="H35" s="780"/>
      <c r="I35" s="780"/>
      <c r="J35" s="780"/>
      <c r="K35" s="780"/>
      <c r="L35" s="780">
        <v>125</v>
      </c>
      <c r="M35" s="780"/>
      <c r="N35" s="780"/>
      <c r="O35" s="780"/>
      <c r="P35" s="780"/>
      <c r="Q35" s="780">
        <v>260</v>
      </c>
      <c r="R35" s="780"/>
      <c r="S35" s="780"/>
      <c r="T35" s="780"/>
      <c r="U35" s="827"/>
      <c r="V35" s="866"/>
      <c r="W35" s="820"/>
      <c r="X35" s="820"/>
      <c r="Y35" s="820"/>
      <c r="Z35" s="821"/>
      <c r="AA35" s="779">
        <v>234</v>
      </c>
      <c r="AB35" s="780"/>
      <c r="AC35" s="780"/>
      <c r="AD35" s="780"/>
      <c r="AE35" s="780"/>
      <c r="AF35" s="780">
        <v>169</v>
      </c>
      <c r="AG35" s="780"/>
      <c r="AH35" s="780"/>
      <c r="AI35" s="780"/>
      <c r="AJ35" s="780"/>
      <c r="AK35" s="832">
        <v>403</v>
      </c>
      <c r="AL35" s="832"/>
      <c r="AM35" s="832"/>
      <c r="AN35" s="832"/>
      <c r="AO35" s="833"/>
      <c r="AP35" s="820"/>
      <c r="AQ35" s="820"/>
      <c r="AR35" s="820"/>
      <c r="AS35" s="820"/>
      <c r="AT35" s="821"/>
      <c r="AU35" s="779">
        <v>315</v>
      </c>
      <c r="AV35" s="780"/>
      <c r="AW35" s="780"/>
      <c r="AX35" s="780"/>
      <c r="AY35" s="780"/>
      <c r="AZ35" s="780">
        <v>337</v>
      </c>
      <c r="BA35" s="780"/>
      <c r="BB35" s="780"/>
      <c r="BC35" s="780"/>
      <c r="BD35" s="780"/>
      <c r="BE35" s="780">
        <v>652</v>
      </c>
      <c r="BF35" s="780"/>
      <c r="BG35" s="780"/>
      <c r="BH35" s="780"/>
      <c r="BI35" s="827"/>
      <c r="BJ35" s="820"/>
      <c r="BK35" s="820"/>
      <c r="BL35" s="820"/>
      <c r="BM35" s="820"/>
      <c r="BN35" s="821"/>
      <c r="BO35" s="779">
        <v>356</v>
      </c>
      <c r="BP35" s="780"/>
      <c r="BQ35" s="780"/>
      <c r="BR35" s="780"/>
      <c r="BS35" s="780"/>
      <c r="BT35" s="867">
        <v>443</v>
      </c>
      <c r="BU35" s="867"/>
      <c r="BV35" s="867"/>
      <c r="BW35" s="867"/>
      <c r="BX35" s="867"/>
      <c r="BY35" s="780">
        <v>799</v>
      </c>
      <c r="BZ35" s="780"/>
      <c r="CA35" s="780"/>
      <c r="CB35" s="780"/>
      <c r="CC35" s="827"/>
      <c r="CD35" s="900"/>
      <c r="CE35" s="901"/>
      <c r="CF35" s="901"/>
      <c r="CG35" s="901"/>
      <c r="CH35" s="902"/>
      <c r="CI35" s="892">
        <f>CI33+CI34</f>
        <v>7322</v>
      </c>
      <c r="CJ35" s="893"/>
      <c r="CK35" s="893"/>
      <c r="CL35" s="893"/>
      <c r="CM35" s="893"/>
      <c r="CN35" s="893">
        <f>CN33+CN34</f>
        <v>10077</v>
      </c>
      <c r="CO35" s="893"/>
      <c r="CP35" s="893"/>
      <c r="CQ35" s="893"/>
      <c r="CR35" s="893"/>
      <c r="CS35" s="893">
        <f t="shared" si="0"/>
        <v>17399</v>
      </c>
      <c r="CT35" s="893"/>
      <c r="CU35" s="893"/>
      <c r="CV35" s="893"/>
      <c r="CW35" s="893"/>
    </row>
    <row r="36" spans="2:101" s="199" customFormat="1" ht="13.5" customHeight="1">
      <c r="B36" s="817">
        <v>10</v>
      </c>
      <c r="C36" s="817"/>
      <c r="D36" s="817"/>
      <c r="E36" s="817"/>
      <c r="F36" s="818"/>
      <c r="G36" s="831">
        <v>159</v>
      </c>
      <c r="H36" s="828"/>
      <c r="I36" s="828"/>
      <c r="J36" s="828"/>
      <c r="K36" s="828"/>
      <c r="L36" s="828">
        <v>156</v>
      </c>
      <c r="M36" s="828"/>
      <c r="N36" s="828"/>
      <c r="O36" s="828"/>
      <c r="P36" s="828"/>
      <c r="Q36" s="824">
        <v>315</v>
      </c>
      <c r="R36" s="824"/>
      <c r="S36" s="824"/>
      <c r="T36" s="824"/>
      <c r="U36" s="825"/>
      <c r="V36" s="881">
        <v>34</v>
      </c>
      <c r="W36" s="817"/>
      <c r="X36" s="817"/>
      <c r="Y36" s="817"/>
      <c r="Z36" s="818"/>
      <c r="AA36" s="831">
        <v>191</v>
      </c>
      <c r="AB36" s="828"/>
      <c r="AC36" s="828"/>
      <c r="AD36" s="828"/>
      <c r="AE36" s="828"/>
      <c r="AF36" s="828">
        <v>172</v>
      </c>
      <c r="AG36" s="828"/>
      <c r="AH36" s="828"/>
      <c r="AI36" s="828"/>
      <c r="AJ36" s="828"/>
      <c r="AK36" s="829">
        <v>363</v>
      </c>
      <c r="AL36" s="829"/>
      <c r="AM36" s="829"/>
      <c r="AN36" s="829"/>
      <c r="AO36" s="830"/>
      <c r="AP36" s="817">
        <v>58</v>
      </c>
      <c r="AQ36" s="843"/>
      <c r="AR36" s="843"/>
      <c r="AS36" s="843"/>
      <c r="AT36" s="844"/>
      <c r="AU36" s="822">
        <v>447</v>
      </c>
      <c r="AV36" s="823"/>
      <c r="AW36" s="823"/>
      <c r="AX36" s="823"/>
      <c r="AY36" s="823"/>
      <c r="AZ36" s="823">
        <v>429</v>
      </c>
      <c r="BA36" s="823"/>
      <c r="BB36" s="823"/>
      <c r="BC36" s="823"/>
      <c r="BD36" s="823"/>
      <c r="BE36" s="824">
        <v>876</v>
      </c>
      <c r="BF36" s="824"/>
      <c r="BG36" s="824"/>
      <c r="BH36" s="824"/>
      <c r="BI36" s="825"/>
      <c r="BJ36" s="817">
        <v>82</v>
      </c>
      <c r="BK36" s="843"/>
      <c r="BL36" s="843"/>
      <c r="BM36" s="843"/>
      <c r="BN36" s="844"/>
      <c r="BO36" s="831">
        <v>267</v>
      </c>
      <c r="BP36" s="828"/>
      <c r="BQ36" s="828"/>
      <c r="BR36" s="828"/>
      <c r="BS36" s="828"/>
      <c r="BT36" s="828">
        <v>436</v>
      </c>
      <c r="BU36" s="828"/>
      <c r="BV36" s="828"/>
      <c r="BW36" s="828"/>
      <c r="BX36" s="828"/>
      <c r="BY36" s="828">
        <v>703</v>
      </c>
      <c r="BZ36" s="828"/>
      <c r="CA36" s="828"/>
      <c r="CB36" s="828"/>
      <c r="CC36" s="878"/>
      <c r="CD36" s="882" t="s">
        <v>728</v>
      </c>
      <c r="CE36" s="782"/>
      <c r="CF36" s="782"/>
      <c r="CG36" s="782"/>
      <c r="CH36" s="783"/>
      <c r="CI36" s="904">
        <f>CI69+CI72+CI18+BO27+BO24+BO21+BO18+BO15</f>
        <v>4726</v>
      </c>
      <c r="CJ36" s="905"/>
      <c r="CK36" s="905"/>
      <c r="CL36" s="905"/>
      <c r="CM36" s="905"/>
      <c r="CN36" s="905">
        <f>CN69+CN72+CN18+BT27+BT24+BT21+BT18+BT15</f>
        <v>7341</v>
      </c>
      <c r="CO36" s="905"/>
      <c r="CP36" s="905"/>
      <c r="CQ36" s="905"/>
      <c r="CR36" s="905"/>
      <c r="CS36" s="905">
        <f>CS69+CS72+CS18+BY27+BY24+BY21+BY18+BY15</f>
        <v>12067</v>
      </c>
      <c r="CT36" s="905"/>
      <c r="CU36" s="905"/>
      <c r="CV36" s="905"/>
      <c r="CW36" s="905"/>
    </row>
    <row r="37" spans="2:101" s="199" customFormat="1" ht="13.5" customHeight="1">
      <c r="B37" s="281"/>
      <c r="C37" s="281"/>
      <c r="D37" s="281"/>
      <c r="E37" s="281"/>
      <c r="F37" s="819"/>
      <c r="G37" s="874">
        <v>4</v>
      </c>
      <c r="H37" s="778"/>
      <c r="I37" s="778"/>
      <c r="J37" s="778"/>
      <c r="K37" s="778"/>
      <c r="L37" s="778">
        <v>3</v>
      </c>
      <c r="M37" s="778"/>
      <c r="N37" s="778"/>
      <c r="O37" s="778"/>
      <c r="P37" s="778"/>
      <c r="Q37" s="867">
        <v>7</v>
      </c>
      <c r="R37" s="867"/>
      <c r="S37" s="867"/>
      <c r="T37" s="867"/>
      <c r="U37" s="873"/>
      <c r="V37" s="281"/>
      <c r="W37" s="281"/>
      <c r="X37" s="281"/>
      <c r="Y37" s="281"/>
      <c r="Z37" s="819"/>
      <c r="AA37" s="874">
        <v>26</v>
      </c>
      <c r="AB37" s="778"/>
      <c r="AC37" s="778"/>
      <c r="AD37" s="778"/>
      <c r="AE37" s="778"/>
      <c r="AF37" s="778">
        <v>23</v>
      </c>
      <c r="AG37" s="778"/>
      <c r="AH37" s="778"/>
      <c r="AI37" s="778"/>
      <c r="AJ37" s="778"/>
      <c r="AK37" s="845">
        <v>49</v>
      </c>
      <c r="AL37" s="845"/>
      <c r="AM37" s="845"/>
      <c r="AN37" s="845"/>
      <c r="AO37" s="846"/>
      <c r="AP37" s="782"/>
      <c r="AQ37" s="782"/>
      <c r="AR37" s="782"/>
      <c r="AS37" s="782"/>
      <c r="AT37" s="783"/>
      <c r="AU37" s="834">
        <v>3</v>
      </c>
      <c r="AV37" s="835"/>
      <c r="AW37" s="835"/>
      <c r="AX37" s="835"/>
      <c r="AY37" s="835"/>
      <c r="AZ37" s="835">
        <v>20</v>
      </c>
      <c r="BA37" s="835"/>
      <c r="BB37" s="835"/>
      <c r="BC37" s="835"/>
      <c r="BD37" s="835"/>
      <c r="BE37" s="867">
        <v>23</v>
      </c>
      <c r="BF37" s="867"/>
      <c r="BG37" s="867"/>
      <c r="BH37" s="867"/>
      <c r="BI37" s="873"/>
      <c r="BJ37" s="782"/>
      <c r="BK37" s="782"/>
      <c r="BL37" s="782"/>
      <c r="BM37" s="782"/>
      <c r="BN37" s="783"/>
      <c r="BO37" s="874">
        <v>1</v>
      </c>
      <c r="BP37" s="778"/>
      <c r="BQ37" s="778"/>
      <c r="BR37" s="778"/>
      <c r="BS37" s="778"/>
      <c r="BT37" s="778">
        <v>0</v>
      </c>
      <c r="BU37" s="778"/>
      <c r="BV37" s="778"/>
      <c r="BW37" s="778"/>
      <c r="BX37" s="778"/>
      <c r="BY37" s="867">
        <v>1</v>
      </c>
      <c r="BZ37" s="867"/>
      <c r="CA37" s="867"/>
      <c r="CB37" s="867"/>
      <c r="CC37" s="873"/>
      <c r="CD37" s="782"/>
      <c r="CE37" s="782"/>
      <c r="CF37" s="782"/>
      <c r="CG37" s="782"/>
      <c r="CH37" s="783"/>
      <c r="CI37" s="879">
        <f>CI70+CI73+CI19+BO28+BO25+BO22+BO19+BO16</f>
        <v>6</v>
      </c>
      <c r="CJ37" s="880"/>
      <c r="CK37" s="880"/>
      <c r="CL37" s="880"/>
      <c r="CM37" s="880"/>
      <c r="CN37" s="880">
        <f>CN70+CN73+CN19+BT28+BT25+BT22+BT19+BT16</f>
        <v>10</v>
      </c>
      <c r="CO37" s="880"/>
      <c r="CP37" s="880"/>
      <c r="CQ37" s="880"/>
      <c r="CR37" s="880"/>
      <c r="CS37" s="880">
        <f>CS70+CS73+CS19+BY28+BY25+BY22+BY19+BY16</f>
        <v>16</v>
      </c>
      <c r="CT37" s="880"/>
      <c r="CU37" s="880"/>
      <c r="CV37" s="880"/>
      <c r="CW37" s="880"/>
    </row>
    <row r="38" spans="2:101" s="199" customFormat="1" ht="13.5" customHeight="1">
      <c r="B38" s="820"/>
      <c r="C38" s="820"/>
      <c r="D38" s="820"/>
      <c r="E38" s="820"/>
      <c r="F38" s="821"/>
      <c r="G38" s="779">
        <v>163</v>
      </c>
      <c r="H38" s="780"/>
      <c r="I38" s="780"/>
      <c r="J38" s="780"/>
      <c r="K38" s="780"/>
      <c r="L38" s="780">
        <v>159</v>
      </c>
      <c r="M38" s="780"/>
      <c r="N38" s="780"/>
      <c r="O38" s="780"/>
      <c r="P38" s="780"/>
      <c r="Q38" s="780">
        <v>322</v>
      </c>
      <c r="R38" s="780"/>
      <c r="S38" s="780"/>
      <c r="T38" s="780"/>
      <c r="U38" s="827"/>
      <c r="V38" s="820"/>
      <c r="W38" s="820"/>
      <c r="X38" s="820"/>
      <c r="Y38" s="820"/>
      <c r="Z38" s="821"/>
      <c r="AA38" s="779">
        <v>217</v>
      </c>
      <c r="AB38" s="780"/>
      <c r="AC38" s="780"/>
      <c r="AD38" s="780"/>
      <c r="AE38" s="780"/>
      <c r="AF38" s="780">
        <v>195</v>
      </c>
      <c r="AG38" s="780"/>
      <c r="AH38" s="780"/>
      <c r="AI38" s="780"/>
      <c r="AJ38" s="780"/>
      <c r="AK38" s="832">
        <v>412</v>
      </c>
      <c r="AL38" s="832"/>
      <c r="AM38" s="832"/>
      <c r="AN38" s="832"/>
      <c r="AO38" s="833"/>
      <c r="AP38" s="784"/>
      <c r="AQ38" s="784"/>
      <c r="AR38" s="784"/>
      <c r="AS38" s="784"/>
      <c r="AT38" s="785"/>
      <c r="AU38" s="779">
        <v>450</v>
      </c>
      <c r="AV38" s="780"/>
      <c r="AW38" s="780"/>
      <c r="AX38" s="780"/>
      <c r="AY38" s="780"/>
      <c r="AZ38" s="780">
        <v>449</v>
      </c>
      <c r="BA38" s="780"/>
      <c r="BB38" s="780"/>
      <c r="BC38" s="780"/>
      <c r="BD38" s="780"/>
      <c r="BE38" s="780">
        <v>899</v>
      </c>
      <c r="BF38" s="780"/>
      <c r="BG38" s="780"/>
      <c r="BH38" s="780"/>
      <c r="BI38" s="827"/>
      <c r="BJ38" s="784"/>
      <c r="BK38" s="784"/>
      <c r="BL38" s="784"/>
      <c r="BM38" s="784"/>
      <c r="BN38" s="785"/>
      <c r="BO38" s="779">
        <v>268</v>
      </c>
      <c r="BP38" s="780"/>
      <c r="BQ38" s="780"/>
      <c r="BR38" s="780"/>
      <c r="BS38" s="780"/>
      <c r="BT38" s="867">
        <v>436</v>
      </c>
      <c r="BU38" s="867"/>
      <c r="BV38" s="867"/>
      <c r="BW38" s="867"/>
      <c r="BX38" s="867"/>
      <c r="BY38" s="780">
        <v>704</v>
      </c>
      <c r="BZ38" s="780"/>
      <c r="CA38" s="780"/>
      <c r="CB38" s="780"/>
      <c r="CC38" s="827"/>
      <c r="CD38" s="784"/>
      <c r="CE38" s="784"/>
      <c r="CF38" s="784"/>
      <c r="CG38" s="784"/>
      <c r="CH38" s="785"/>
      <c r="CI38" s="906">
        <f>CI71+CI74+CI20+BO29+BO26+BO23+BO20+BO17</f>
        <v>4732</v>
      </c>
      <c r="CJ38" s="907"/>
      <c r="CK38" s="907"/>
      <c r="CL38" s="907"/>
      <c r="CM38" s="907"/>
      <c r="CN38" s="907">
        <f>CN71+CN74+CN20+BT29+BT26+BT23+BT20+BT17</f>
        <v>7351</v>
      </c>
      <c r="CO38" s="907"/>
      <c r="CP38" s="907"/>
      <c r="CQ38" s="907"/>
      <c r="CR38" s="907"/>
      <c r="CS38" s="907">
        <f>CS71+CS74+CS20+BY29+BY26+BY23+BY20+BY17</f>
        <v>12083</v>
      </c>
      <c r="CT38" s="907"/>
      <c r="CU38" s="907"/>
      <c r="CV38" s="907"/>
      <c r="CW38" s="907"/>
    </row>
    <row r="39" spans="2:101" s="199" customFormat="1" ht="13.5" customHeight="1">
      <c r="B39" s="817">
        <v>11</v>
      </c>
      <c r="C39" s="817"/>
      <c r="D39" s="817"/>
      <c r="E39" s="817"/>
      <c r="F39" s="818"/>
      <c r="G39" s="831">
        <v>159</v>
      </c>
      <c r="H39" s="828"/>
      <c r="I39" s="828"/>
      <c r="J39" s="828"/>
      <c r="K39" s="828"/>
      <c r="L39" s="828">
        <v>146</v>
      </c>
      <c r="M39" s="828"/>
      <c r="N39" s="828"/>
      <c r="O39" s="828"/>
      <c r="P39" s="828"/>
      <c r="Q39" s="824">
        <v>305</v>
      </c>
      <c r="R39" s="824"/>
      <c r="S39" s="824"/>
      <c r="T39" s="824"/>
      <c r="U39" s="825"/>
      <c r="V39" s="817">
        <v>35</v>
      </c>
      <c r="W39" s="817"/>
      <c r="X39" s="817"/>
      <c r="Y39" s="817"/>
      <c r="Z39" s="818"/>
      <c r="AA39" s="831">
        <v>209</v>
      </c>
      <c r="AB39" s="828"/>
      <c r="AC39" s="828"/>
      <c r="AD39" s="828"/>
      <c r="AE39" s="828"/>
      <c r="AF39" s="828">
        <v>173</v>
      </c>
      <c r="AG39" s="828"/>
      <c r="AH39" s="828"/>
      <c r="AI39" s="828"/>
      <c r="AJ39" s="828"/>
      <c r="AK39" s="829">
        <v>382</v>
      </c>
      <c r="AL39" s="829"/>
      <c r="AM39" s="829"/>
      <c r="AN39" s="829"/>
      <c r="AO39" s="830"/>
      <c r="AP39" s="817">
        <v>59</v>
      </c>
      <c r="AQ39" s="817"/>
      <c r="AR39" s="817"/>
      <c r="AS39" s="817"/>
      <c r="AT39" s="818"/>
      <c r="AU39" s="822">
        <v>463</v>
      </c>
      <c r="AV39" s="823"/>
      <c r="AW39" s="823"/>
      <c r="AX39" s="823"/>
      <c r="AY39" s="823"/>
      <c r="AZ39" s="823">
        <v>405</v>
      </c>
      <c r="BA39" s="823"/>
      <c r="BB39" s="823"/>
      <c r="BC39" s="823"/>
      <c r="BD39" s="823"/>
      <c r="BE39" s="824">
        <v>868</v>
      </c>
      <c r="BF39" s="824"/>
      <c r="BG39" s="824"/>
      <c r="BH39" s="824"/>
      <c r="BI39" s="825"/>
      <c r="BJ39" s="781">
        <v>83</v>
      </c>
      <c r="BK39" s="781"/>
      <c r="BL39" s="781"/>
      <c r="BM39" s="781"/>
      <c r="BN39" s="826"/>
      <c r="BO39" s="831">
        <v>257</v>
      </c>
      <c r="BP39" s="828"/>
      <c r="BQ39" s="828"/>
      <c r="BR39" s="828"/>
      <c r="BS39" s="828"/>
      <c r="BT39" s="828">
        <v>404</v>
      </c>
      <c r="BU39" s="828"/>
      <c r="BV39" s="828"/>
      <c r="BW39" s="828"/>
      <c r="BX39" s="828"/>
      <c r="BY39" s="828">
        <v>661</v>
      </c>
      <c r="BZ39" s="828"/>
      <c r="CA39" s="828"/>
      <c r="CB39" s="828"/>
      <c r="CC39" s="878"/>
      <c r="CD39" s="781"/>
      <c r="CE39" s="782"/>
      <c r="CF39" s="782"/>
      <c r="CG39" s="782"/>
      <c r="CH39" s="783"/>
      <c r="CI39" s="904"/>
      <c r="CJ39" s="905"/>
      <c r="CK39" s="905"/>
      <c r="CL39" s="905"/>
      <c r="CM39" s="905"/>
      <c r="CN39" s="905"/>
      <c r="CO39" s="905"/>
      <c r="CP39" s="905"/>
      <c r="CQ39" s="905"/>
      <c r="CR39" s="905"/>
      <c r="CS39" s="905"/>
      <c r="CT39" s="905"/>
      <c r="CU39" s="905"/>
      <c r="CV39" s="905"/>
      <c r="CW39" s="905"/>
    </row>
    <row r="40" spans="2:101" s="199" customFormat="1" ht="13.5" customHeight="1">
      <c r="B40" s="281"/>
      <c r="C40" s="281"/>
      <c r="D40" s="281"/>
      <c r="E40" s="281"/>
      <c r="F40" s="819"/>
      <c r="G40" s="874">
        <v>2</v>
      </c>
      <c r="H40" s="778"/>
      <c r="I40" s="778"/>
      <c r="J40" s="778"/>
      <c r="K40" s="778"/>
      <c r="L40" s="778">
        <v>2</v>
      </c>
      <c r="M40" s="778"/>
      <c r="N40" s="778"/>
      <c r="O40" s="778"/>
      <c r="P40" s="778"/>
      <c r="Q40" s="867">
        <v>4</v>
      </c>
      <c r="R40" s="867"/>
      <c r="S40" s="867"/>
      <c r="T40" s="867"/>
      <c r="U40" s="873"/>
      <c r="V40" s="281"/>
      <c r="W40" s="281"/>
      <c r="X40" s="281"/>
      <c r="Y40" s="281"/>
      <c r="Z40" s="819"/>
      <c r="AA40" s="874">
        <v>29</v>
      </c>
      <c r="AB40" s="778"/>
      <c r="AC40" s="778"/>
      <c r="AD40" s="778"/>
      <c r="AE40" s="778"/>
      <c r="AF40" s="778">
        <v>23</v>
      </c>
      <c r="AG40" s="778"/>
      <c r="AH40" s="778"/>
      <c r="AI40" s="778"/>
      <c r="AJ40" s="778"/>
      <c r="AK40" s="845">
        <v>52</v>
      </c>
      <c r="AL40" s="845"/>
      <c r="AM40" s="845"/>
      <c r="AN40" s="845"/>
      <c r="AO40" s="846"/>
      <c r="AP40" s="281"/>
      <c r="AQ40" s="281"/>
      <c r="AR40" s="281"/>
      <c r="AS40" s="281"/>
      <c r="AT40" s="819"/>
      <c r="AU40" s="834">
        <v>4</v>
      </c>
      <c r="AV40" s="835"/>
      <c r="AW40" s="835"/>
      <c r="AX40" s="835"/>
      <c r="AY40" s="835"/>
      <c r="AZ40" s="835">
        <v>21</v>
      </c>
      <c r="BA40" s="835"/>
      <c r="BB40" s="835"/>
      <c r="BC40" s="835"/>
      <c r="BD40" s="835"/>
      <c r="BE40" s="867">
        <v>25</v>
      </c>
      <c r="BF40" s="867"/>
      <c r="BG40" s="867"/>
      <c r="BH40" s="867"/>
      <c r="BI40" s="873"/>
      <c r="BJ40" s="281"/>
      <c r="BK40" s="281"/>
      <c r="BL40" s="281"/>
      <c r="BM40" s="281"/>
      <c r="BN40" s="819"/>
      <c r="BO40" s="874">
        <v>0</v>
      </c>
      <c r="BP40" s="778"/>
      <c r="BQ40" s="778"/>
      <c r="BR40" s="778"/>
      <c r="BS40" s="778"/>
      <c r="BT40" s="778">
        <v>0</v>
      </c>
      <c r="BU40" s="778"/>
      <c r="BV40" s="778"/>
      <c r="BW40" s="778"/>
      <c r="BX40" s="778"/>
      <c r="BY40" s="867">
        <v>0</v>
      </c>
      <c r="BZ40" s="867"/>
      <c r="CA40" s="867"/>
      <c r="CB40" s="867"/>
      <c r="CC40" s="873"/>
      <c r="CD40" s="782"/>
      <c r="CE40" s="782"/>
      <c r="CF40" s="782"/>
      <c r="CG40" s="782"/>
      <c r="CH40" s="783"/>
      <c r="CI40" s="879"/>
      <c r="CJ40" s="880"/>
      <c r="CK40" s="880"/>
      <c r="CL40" s="880"/>
      <c r="CM40" s="880"/>
      <c r="CN40" s="880"/>
      <c r="CO40" s="880"/>
      <c r="CP40" s="880"/>
      <c r="CQ40" s="880"/>
      <c r="CR40" s="880"/>
      <c r="CS40" s="880"/>
      <c r="CT40" s="880"/>
      <c r="CU40" s="880"/>
      <c r="CV40" s="880"/>
      <c r="CW40" s="880"/>
    </row>
    <row r="41" spans="2:101" s="199" customFormat="1" ht="13.5" customHeight="1">
      <c r="B41" s="820"/>
      <c r="C41" s="820"/>
      <c r="D41" s="820"/>
      <c r="E41" s="820"/>
      <c r="F41" s="821"/>
      <c r="G41" s="779">
        <v>161</v>
      </c>
      <c r="H41" s="780"/>
      <c r="I41" s="780"/>
      <c r="J41" s="780"/>
      <c r="K41" s="780"/>
      <c r="L41" s="780">
        <v>148</v>
      </c>
      <c r="M41" s="780"/>
      <c r="N41" s="780"/>
      <c r="O41" s="780"/>
      <c r="P41" s="780"/>
      <c r="Q41" s="780">
        <v>309</v>
      </c>
      <c r="R41" s="780"/>
      <c r="S41" s="780"/>
      <c r="T41" s="780"/>
      <c r="U41" s="827"/>
      <c r="V41" s="820"/>
      <c r="W41" s="820"/>
      <c r="X41" s="820"/>
      <c r="Y41" s="820"/>
      <c r="Z41" s="821"/>
      <c r="AA41" s="779">
        <v>238</v>
      </c>
      <c r="AB41" s="780"/>
      <c r="AC41" s="780"/>
      <c r="AD41" s="780"/>
      <c r="AE41" s="780"/>
      <c r="AF41" s="780">
        <v>196</v>
      </c>
      <c r="AG41" s="780"/>
      <c r="AH41" s="780"/>
      <c r="AI41" s="780"/>
      <c r="AJ41" s="780"/>
      <c r="AK41" s="832">
        <v>434</v>
      </c>
      <c r="AL41" s="832"/>
      <c r="AM41" s="832"/>
      <c r="AN41" s="832"/>
      <c r="AO41" s="833"/>
      <c r="AP41" s="820"/>
      <c r="AQ41" s="820"/>
      <c r="AR41" s="820"/>
      <c r="AS41" s="820"/>
      <c r="AT41" s="821"/>
      <c r="AU41" s="779">
        <v>467</v>
      </c>
      <c r="AV41" s="780"/>
      <c r="AW41" s="780"/>
      <c r="AX41" s="780"/>
      <c r="AY41" s="780"/>
      <c r="AZ41" s="780">
        <v>426</v>
      </c>
      <c r="BA41" s="780"/>
      <c r="BB41" s="780"/>
      <c r="BC41" s="780"/>
      <c r="BD41" s="780"/>
      <c r="BE41" s="780">
        <v>893</v>
      </c>
      <c r="BF41" s="780"/>
      <c r="BG41" s="780"/>
      <c r="BH41" s="780"/>
      <c r="BI41" s="827"/>
      <c r="BJ41" s="820"/>
      <c r="BK41" s="820"/>
      <c r="BL41" s="820"/>
      <c r="BM41" s="820"/>
      <c r="BN41" s="821"/>
      <c r="BO41" s="779">
        <v>257</v>
      </c>
      <c r="BP41" s="780"/>
      <c r="BQ41" s="780"/>
      <c r="BR41" s="780"/>
      <c r="BS41" s="780"/>
      <c r="BT41" s="867">
        <v>404</v>
      </c>
      <c r="BU41" s="867"/>
      <c r="BV41" s="867"/>
      <c r="BW41" s="867"/>
      <c r="BX41" s="867"/>
      <c r="BY41" s="780">
        <v>661</v>
      </c>
      <c r="BZ41" s="780"/>
      <c r="CA41" s="780"/>
      <c r="CB41" s="780"/>
      <c r="CC41" s="827"/>
      <c r="CD41" s="784"/>
      <c r="CE41" s="784"/>
      <c r="CF41" s="784"/>
      <c r="CG41" s="784"/>
      <c r="CH41" s="785"/>
      <c r="CI41" s="906"/>
      <c r="CJ41" s="907"/>
      <c r="CK41" s="907"/>
      <c r="CL41" s="907"/>
      <c r="CM41" s="907"/>
      <c r="CN41" s="907"/>
      <c r="CO41" s="907"/>
      <c r="CP41" s="907"/>
      <c r="CQ41" s="907"/>
      <c r="CR41" s="907"/>
      <c r="CS41" s="907"/>
      <c r="CT41" s="907"/>
      <c r="CU41" s="907"/>
      <c r="CV41" s="907"/>
      <c r="CW41" s="907"/>
    </row>
    <row r="42" spans="2:101" s="199" customFormat="1" ht="13.5" customHeight="1">
      <c r="B42" s="781">
        <v>12</v>
      </c>
      <c r="C42" s="781"/>
      <c r="D42" s="781"/>
      <c r="E42" s="781"/>
      <c r="F42" s="826"/>
      <c r="G42" s="831">
        <v>186</v>
      </c>
      <c r="H42" s="828"/>
      <c r="I42" s="828"/>
      <c r="J42" s="828"/>
      <c r="K42" s="828"/>
      <c r="L42" s="828">
        <v>165</v>
      </c>
      <c r="M42" s="828"/>
      <c r="N42" s="828"/>
      <c r="O42" s="828"/>
      <c r="P42" s="828"/>
      <c r="Q42" s="824">
        <v>351</v>
      </c>
      <c r="R42" s="824"/>
      <c r="S42" s="824"/>
      <c r="T42" s="824"/>
      <c r="U42" s="825"/>
      <c r="V42" s="781">
        <v>36</v>
      </c>
      <c r="W42" s="781"/>
      <c r="X42" s="781"/>
      <c r="Y42" s="781"/>
      <c r="Z42" s="826"/>
      <c r="AA42" s="831">
        <v>228</v>
      </c>
      <c r="AB42" s="828"/>
      <c r="AC42" s="828"/>
      <c r="AD42" s="828"/>
      <c r="AE42" s="828"/>
      <c r="AF42" s="828">
        <v>194</v>
      </c>
      <c r="AG42" s="828"/>
      <c r="AH42" s="828"/>
      <c r="AI42" s="828"/>
      <c r="AJ42" s="828"/>
      <c r="AK42" s="829">
        <v>422</v>
      </c>
      <c r="AL42" s="829"/>
      <c r="AM42" s="829"/>
      <c r="AN42" s="829"/>
      <c r="AO42" s="830"/>
      <c r="AP42" s="781">
        <v>60</v>
      </c>
      <c r="AQ42" s="782"/>
      <c r="AR42" s="782"/>
      <c r="AS42" s="782"/>
      <c r="AT42" s="783"/>
      <c r="AU42" s="822">
        <v>408</v>
      </c>
      <c r="AV42" s="823"/>
      <c r="AW42" s="823"/>
      <c r="AX42" s="823"/>
      <c r="AY42" s="823"/>
      <c r="AZ42" s="823">
        <v>450</v>
      </c>
      <c r="BA42" s="823"/>
      <c r="BB42" s="823"/>
      <c r="BC42" s="823"/>
      <c r="BD42" s="823"/>
      <c r="BE42" s="824">
        <v>858</v>
      </c>
      <c r="BF42" s="824"/>
      <c r="BG42" s="824"/>
      <c r="BH42" s="824"/>
      <c r="BI42" s="825"/>
      <c r="BJ42" s="781">
        <v>84</v>
      </c>
      <c r="BK42" s="782"/>
      <c r="BL42" s="782"/>
      <c r="BM42" s="782"/>
      <c r="BN42" s="783"/>
      <c r="BO42" s="831">
        <v>219</v>
      </c>
      <c r="BP42" s="828"/>
      <c r="BQ42" s="828"/>
      <c r="BR42" s="828"/>
      <c r="BS42" s="828"/>
      <c r="BT42" s="828">
        <v>346</v>
      </c>
      <c r="BU42" s="828"/>
      <c r="BV42" s="828"/>
      <c r="BW42" s="828"/>
      <c r="BX42" s="828"/>
      <c r="BY42" s="828">
        <v>565</v>
      </c>
      <c r="BZ42" s="828"/>
      <c r="CA42" s="828"/>
      <c r="CB42" s="828"/>
      <c r="CC42" s="878"/>
      <c r="CD42" s="781"/>
      <c r="CE42" s="781"/>
      <c r="CF42" s="781"/>
      <c r="CG42" s="781"/>
      <c r="CH42" s="826"/>
      <c r="CI42" s="879"/>
      <c r="CJ42" s="880"/>
      <c r="CK42" s="880"/>
      <c r="CL42" s="880"/>
      <c r="CM42" s="880"/>
      <c r="CN42" s="880"/>
      <c r="CO42" s="880"/>
      <c r="CP42" s="880"/>
      <c r="CQ42" s="880"/>
      <c r="CR42" s="880"/>
      <c r="CS42" s="880"/>
      <c r="CT42" s="880"/>
      <c r="CU42" s="880"/>
      <c r="CV42" s="880"/>
      <c r="CW42" s="880"/>
    </row>
    <row r="43" spans="2:101" s="199" customFormat="1" ht="13.5" customHeight="1">
      <c r="B43" s="281"/>
      <c r="C43" s="281"/>
      <c r="D43" s="281"/>
      <c r="E43" s="281"/>
      <c r="F43" s="819"/>
      <c r="G43" s="874">
        <v>1</v>
      </c>
      <c r="H43" s="778"/>
      <c r="I43" s="778"/>
      <c r="J43" s="778"/>
      <c r="K43" s="778"/>
      <c r="L43" s="778">
        <v>1</v>
      </c>
      <c r="M43" s="778"/>
      <c r="N43" s="778"/>
      <c r="O43" s="778"/>
      <c r="P43" s="778"/>
      <c r="Q43" s="867">
        <v>2</v>
      </c>
      <c r="R43" s="867"/>
      <c r="S43" s="867"/>
      <c r="T43" s="867"/>
      <c r="U43" s="873"/>
      <c r="V43" s="281"/>
      <c r="W43" s="281"/>
      <c r="X43" s="281"/>
      <c r="Y43" s="281"/>
      <c r="Z43" s="819"/>
      <c r="AA43" s="874">
        <v>32</v>
      </c>
      <c r="AB43" s="778"/>
      <c r="AC43" s="778"/>
      <c r="AD43" s="778"/>
      <c r="AE43" s="778"/>
      <c r="AF43" s="778">
        <v>30</v>
      </c>
      <c r="AG43" s="778"/>
      <c r="AH43" s="778"/>
      <c r="AI43" s="778"/>
      <c r="AJ43" s="778"/>
      <c r="AK43" s="845">
        <v>62</v>
      </c>
      <c r="AL43" s="845"/>
      <c r="AM43" s="845"/>
      <c r="AN43" s="845"/>
      <c r="AO43" s="846"/>
      <c r="AP43" s="782"/>
      <c r="AQ43" s="782"/>
      <c r="AR43" s="782"/>
      <c r="AS43" s="782"/>
      <c r="AT43" s="783"/>
      <c r="AU43" s="834">
        <v>7</v>
      </c>
      <c r="AV43" s="835"/>
      <c r="AW43" s="835"/>
      <c r="AX43" s="835"/>
      <c r="AY43" s="835"/>
      <c r="AZ43" s="835">
        <v>25</v>
      </c>
      <c r="BA43" s="835"/>
      <c r="BB43" s="835"/>
      <c r="BC43" s="835"/>
      <c r="BD43" s="835"/>
      <c r="BE43" s="867">
        <v>32</v>
      </c>
      <c r="BF43" s="867"/>
      <c r="BG43" s="867"/>
      <c r="BH43" s="867"/>
      <c r="BI43" s="873"/>
      <c r="BJ43" s="782"/>
      <c r="BK43" s="782"/>
      <c r="BL43" s="782"/>
      <c r="BM43" s="782"/>
      <c r="BN43" s="783"/>
      <c r="BO43" s="874">
        <v>0</v>
      </c>
      <c r="BP43" s="778"/>
      <c r="BQ43" s="778"/>
      <c r="BR43" s="778"/>
      <c r="BS43" s="778"/>
      <c r="BT43" s="778">
        <v>0</v>
      </c>
      <c r="BU43" s="778"/>
      <c r="BV43" s="778"/>
      <c r="BW43" s="778"/>
      <c r="BX43" s="778"/>
      <c r="BY43" s="867">
        <v>0</v>
      </c>
      <c r="BZ43" s="867"/>
      <c r="CA43" s="867"/>
      <c r="CB43" s="867"/>
      <c r="CC43" s="873"/>
      <c r="CD43" s="281"/>
      <c r="CE43" s="281"/>
      <c r="CF43" s="281"/>
      <c r="CG43" s="281"/>
      <c r="CH43" s="281"/>
      <c r="CI43" s="879"/>
      <c r="CJ43" s="880"/>
      <c r="CK43" s="880"/>
      <c r="CL43" s="880"/>
      <c r="CM43" s="880"/>
      <c r="CN43" s="880"/>
      <c r="CO43" s="880"/>
      <c r="CP43" s="880"/>
      <c r="CQ43" s="880"/>
      <c r="CR43" s="880"/>
      <c r="CS43" s="880"/>
      <c r="CT43" s="880"/>
      <c r="CU43" s="880"/>
      <c r="CV43" s="880"/>
      <c r="CW43" s="880"/>
    </row>
    <row r="44" spans="2:101" s="199" customFormat="1" ht="13.5" customHeight="1">
      <c r="B44" s="820"/>
      <c r="C44" s="820"/>
      <c r="D44" s="820"/>
      <c r="E44" s="820"/>
      <c r="F44" s="821"/>
      <c r="G44" s="779">
        <v>187</v>
      </c>
      <c r="H44" s="780"/>
      <c r="I44" s="780"/>
      <c r="J44" s="780"/>
      <c r="K44" s="780"/>
      <c r="L44" s="780">
        <v>166</v>
      </c>
      <c r="M44" s="780"/>
      <c r="N44" s="780"/>
      <c r="O44" s="780"/>
      <c r="P44" s="780"/>
      <c r="Q44" s="780">
        <v>353</v>
      </c>
      <c r="R44" s="780"/>
      <c r="S44" s="780"/>
      <c r="T44" s="780"/>
      <c r="U44" s="827"/>
      <c r="V44" s="820"/>
      <c r="W44" s="820"/>
      <c r="X44" s="820"/>
      <c r="Y44" s="820"/>
      <c r="Z44" s="821"/>
      <c r="AA44" s="779">
        <v>260</v>
      </c>
      <c r="AB44" s="780"/>
      <c r="AC44" s="780"/>
      <c r="AD44" s="780"/>
      <c r="AE44" s="780"/>
      <c r="AF44" s="780">
        <v>224</v>
      </c>
      <c r="AG44" s="780"/>
      <c r="AH44" s="780"/>
      <c r="AI44" s="780"/>
      <c r="AJ44" s="780"/>
      <c r="AK44" s="832">
        <v>484</v>
      </c>
      <c r="AL44" s="832"/>
      <c r="AM44" s="832"/>
      <c r="AN44" s="832"/>
      <c r="AO44" s="833"/>
      <c r="AP44" s="784"/>
      <c r="AQ44" s="784"/>
      <c r="AR44" s="784"/>
      <c r="AS44" s="784"/>
      <c r="AT44" s="785"/>
      <c r="AU44" s="779">
        <v>415</v>
      </c>
      <c r="AV44" s="780"/>
      <c r="AW44" s="780"/>
      <c r="AX44" s="780"/>
      <c r="AY44" s="780"/>
      <c r="AZ44" s="780">
        <v>475</v>
      </c>
      <c r="BA44" s="780"/>
      <c r="BB44" s="780"/>
      <c r="BC44" s="780"/>
      <c r="BD44" s="780"/>
      <c r="BE44" s="780">
        <v>890</v>
      </c>
      <c r="BF44" s="780"/>
      <c r="BG44" s="780"/>
      <c r="BH44" s="780"/>
      <c r="BI44" s="827"/>
      <c r="BJ44" s="784"/>
      <c r="BK44" s="784"/>
      <c r="BL44" s="784"/>
      <c r="BM44" s="784"/>
      <c r="BN44" s="785"/>
      <c r="BO44" s="779">
        <v>219</v>
      </c>
      <c r="BP44" s="780"/>
      <c r="BQ44" s="780"/>
      <c r="BR44" s="780"/>
      <c r="BS44" s="780"/>
      <c r="BT44" s="867">
        <v>346</v>
      </c>
      <c r="BU44" s="867"/>
      <c r="BV44" s="867"/>
      <c r="BW44" s="867"/>
      <c r="BX44" s="867"/>
      <c r="BY44" s="780">
        <v>565</v>
      </c>
      <c r="BZ44" s="780"/>
      <c r="CA44" s="780"/>
      <c r="CB44" s="780"/>
      <c r="CC44" s="827"/>
      <c r="CD44" s="820"/>
      <c r="CE44" s="820"/>
      <c r="CF44" s="820"/>
      <c r="CG44" s="820"/>
      <c r="CH44" s="821"/>
      <c r="CI44" s="906"/>
      <c r="CJ44" s="907"/>
      <c r="CK44" s="907"/>
      <c r="CL44" s="907"/>
      <c r="CM44" s="907"/>
      <c r="CN44" s="907"/>
      <c r="CO44" s="907"/>
      <c r="CP44" s="907"/>
      <c r="CQ44" s="907"/>
      <c r="CR44" s="907"/>
      <c r="CS44" s="907"/>
      <c r="CT44" s="907"/>
      <c r="CU44" s="907"/>
      <c r="CV44" s="907"/>
      <c r="CW44" s="907"/>
    </row>
    <row r="45" spans="2:101" s="199" customFormat="1" ht="13.5" customHeight="1">
      <c r="B45" s="781">
        <v>13</v>
      </c>
      <c r="C45" s="781"/>
      <c r="D45" s="781"/>
      <c r="E45" s="781"/>
      <c r="F45" s="826"/>
      <c r="G45" s="831">
        <v>188</v>
      </c>
      <c r="H45" s="828"/>
      <c r="I45" s="828"/>
      <c r="J45" s="828"/>
      <c r="K45" s="828"/>
      <c r="L45" s="828">
        <v>165</v>
      </c>
      <c r="M45" s="828"/>
      <c r="N45" s="828"/>
      <c r="O45" s="828"/>
      <c r="P45" s="828"/>
      <c r="Q45" s="824">
        <v>353</v>
      </c>
      <c r="R45" s="824"/>
      <c r="S45" s="824"/>
      <c r="T45" s="824"/>
      <c r="U45" s="825"/>
      <c r="V45" s="781">
        <v>37</v>
      </c>
      <c r="W45" s="781"/>
      <c r="X45" s="781"/>
      <c r="Y45" s="781"/>
      <c r="Z45" s="826"/>
      <c r="AA45" s="831">
        <v>227</v>
      </c>
      <c r="AB45" s="828"/>
      <c r="AC45" s="828"/>
      <c r="AD45" s="828"/>
      <c r="AE45" s="828"/>
      <c r="AF45" s="828">
        <v>201</v>
      </c>
      <c r="AG45" s="828"/>
      <c r="AH45" s="828"/>
      <c r="AI45" s="828"/>
      <c r="AJ45" s="828"/>
      <c r="AK45" s="829">
        <v>428</v>
      </c>
      <c r="AL45" s="829"/>
      <c r="AM45" s="829"/>
      <c r="AN45" s="829"/>
      <c r="AO45" s="830"/>
      <c r="AP45" s="781">
        <v>61</v>
      </c>
      <c r="AQ45" s="781"/>
      <c r="AR45" s="781"/>
      <c r="AS45" s="781"/>
      <c r="AT45" s="826"/>
      <c r="AU45" s="822">
        <v>430</v>
      </c>
      <c r="AV45" s="823"/>
      <c r="AW45" s="823"/>
      <c r="AX45" s="823"/>
      <c r="AY45" s="823"/>
      <c r="AZ45" s="823">
        <v>371</v>
      </c>
      <c r="BA45" s="823"/>
      <c r="BB45" s="823"/>
      <c r="BC45" s="823"/>
      <c r="BD45" s="823"/>
      <c r="BE45" s="824">
        <v>801</v>
      </c>
      <c r="BF45" s="824"/>
      <c r="BG45" s="824"/>
      <c r="BH45" s="824"/>
      <c r="BI45" s="825"/>
      <c r="BJ45" s="781">
        <v>85</v>
      </c>
      <c r="BK45" s="781"/>
      <c r="BL45" s="781"/>
      <c r="BM45" s="781"/>
      <c r="BN45" s="826"/>
      <c r="BO45" s="831">
        <v>220</v>
      </c>
      <c r="BP45" s="828"/>
      <c r="BQ45" s="828"/>
      <c r="BR45" s="828"/>
      <c r="BS45" s="828"/>
      <c r="BT45" s="828">
        <v>339</v>
      </c>
      <c r="BU45" s="828"/>
      <c r="BV45" s="828"/>
      <c r="BW45" s="828"/>
      <c r="BX45" s="828"/>
      <c r="BY45" s="828">
        <v>559</v>
      </c>
      <c r="BZ45" s="828"/>
      <c r="CA45" s="828"/>
      <c r="CB45" s="828"/>
      <c r="CC45" s="878"/>
      <c r="CD45" s="781" t="s">
        <v>729</v>
      </c>
      <c r="CE45" s="782"/>
      <c r="CF45" s="782"/>
      <c r="CG45" s="782"/>
      <c r="CH45" s="783"/>
      <c r="CI45" s="908">
        <f>G6+G9+G12+G15+G18+G21+G24+G27+G30+G33</f>
        <v>960</v>
      </c>
      <c r="CJ45" s="903"/>
      <c r="CK45" s="903"/>
      <c r="CL45" s="903"/>
      <c r="CM45" s="903"/>
      <c r="CN45" s="890">
        <f>L6+L9+L12+L15+L18+L21+L24+L27+L30+L33</f>
        <v>1027</v>
      </c>
      <c r="CO45" s="890"/>
      <c r="CP45" s="890"/>
      <c r="CQ45" s="890"/>
      <c r="CR45" s="890"/>
      <c r="CS45" s="890">
        <f t="shared" si="0"/>
        <v>1987</v>
      </c>
      <c r="CT45" s="890"/>
      <c r="CU45" s="890"/>
      <c r="CV45" s="890"/>
      <c r="CW45" s="890"/>
    </row>
    <row r="46" spans="2:101" s="199" customFormat="1" ht="13.5" customHeight="1">
      <c r="B46" s="281"/>
      <c r="C46" s="281"/>
      <c r="D46" s="281"/>
      <c r="E46" s="281"/>
      <c r="F46" s="819"/>
      <c r="G46" s="874">
        <v>5</v>
      </c>
      <c r="H46" s="778"/>
      <c r="I46" s="778"/>
      <c r="J46" s="778"/>
      <c r="K46" s="778"/>
      <c r="L46" s="778">
        <v>5</v>
      </c>
      <c r="M46" s="778"/>
      <c r="N46" s="778"/>
      <c r="O46" s="778"/>
      <c r="P46" s="778"/>
      <c r="Q46" s="867">
        <v>10</v>
      </c>
      <c r="R46" s="867"/>
      <c r="S46" s="867"/>
      <c r="T46" s="867"/>
      <c r="U46" s="873"/>
      <c r="V46" s="281"/>
      <c r="W46" s="281"/>
      <c r="X46" s="281"/>
      <c r="Y46" s="281"/>
      <c r="Z46" s="819"/>
      <c r="AA46" s="874">
        <v>16</v>
      </c>
      <c r="AB46" s="778"/>
      <c r="AC46" s="778"/>
      <c r="AD46" s="778"/>
      <c r="AE46" s="778"/>
      <c r="AF46" s="778">
        <v>23</v>
      </c>
      <c r="AG46" s="778"/>
      <c r="AH46" s="778"/>
      <c r="AI46" s="778"/>
      <c r="AJ46" s="778"/>
      <c r="AK46" s="845">
        <v>39</v>
      </c>
      <c r="AL46" s="845"/>
      <c r="AM46" s="845"/>
      <c r="AN46" s="845"/>
      <c r="AO46" s="846"/>
      <c r="AP46" s="281"/>
      <c r="AQ46" s="281"/>
      <c r="AR46" s="281"/>
      <c r="AS46" s="281"/>
      <c r="AT46" s="819"/>
      <c r="AU46" s="834">
        <v>5</v>
      </c>
      <c r="AV46" s="835"/>
      <c r="AW46" s="835"/>
      <c r="AX46" s="835"/>
      <c r="AY46" s="835"/>
      <c r="AZ46" s="835">
        <v>7</v>
      </c>
      <c r="BA46" s="835"/>
      <c r="BB46" s="835"/>
      <c r="BC46" s="835"/>
      <c r="BD46" s="835"/>
      <c r="BE46" s="867">
        <v>12</v>
      </c>
      <c r="BF46" s="867"/>
      <c r="BG46" s="867"/>
      <c r="BH46" s="867"/>
      <c r="BI46" s="873"/>
      <c r="BJ46" s="281"/>
      <c r="BK46" s="281"/>
      <c r="BL46" s="281"/>
      <c r="BM46" s="281"/>
      <c r="BN46" s="819"/>
      <c r="BO46" s="874">
        <v>0</v>
      </c>
      <c r="BP46" s="778"/>
      <c r="BQ46" s="778"/>
      <c r="BR46" s="778"/>
      <c r="BS46" s="778"/>
      <c r="BT46" s="778">
        <v>1</v>
      </c>
      <c r="BU46" s="778"/>
      <c r="BV46" s="778"/>
      <c r="BW46" s="778"/>
      <c r="BX46" s="778"/>
      <c r="BY46" s="867">
        <v>1</v>
      </c>
      <c r="BZ46" s="867"/>
      <c r="CA46" s="867"/>
      <c r="CB46" s="867"/>
      <c r="CC46" s="873"/>
      <c r="CD46" s="782"/>
      <c r="CE46" s="782"/>
      <c r="CF46" s="782"/>
      <c r="CG46" s="782"/>
      <c r="CH46" s="783"/>
      <c r="CI46" s="891">
        <f>G7+G10+G13+G16+G19+G22+G25+G28+G31+G34</f>
        <v>36</v>
      </c>
      <c r="CJ46" s="890"/>
      <c r="CK46" s="890"/>
      <c r="CL46" s="890"/>
      <c r="CM46" s="890"/>
      <c r="CN46" s="890">
        <f>L7+L10+L13+L16+L19+L22+L25+L28+L31+L34</f>
        <v>28</v>
      </c>
      <c r="CO46" s="890"/>
      <c r="CP46" s="890"/>
      <c r="CQ46" s="890"/>
      <c r="CR46" s="890"/>
      <c r="CS46" s="890">
        <f t="shared" si="0"/>
        <v>64</v>
      </c>
      <c r="CT46" s="890"/>
      <c r="CU46" s="890"/>
      <c r="CV46" s="890"/>
      <c r="CW46" s="890"/>
    </row>
    <row r="47" spans="2:101" s="199" customFormat="1" ht="13.5" customHeight="1">
      <c r="B47" s="820"/>
      <c r="C47" s="820"/>
      <c r="D47" s="820"/>
      <c r="E47" s="820"/>
      <c r="F47" s="821"/>
      <c r="G47" s="779">
        <v>193</v>
      </c>
      <c r="H47" s="780"/>
      <c r="I47" s="780"/>
      <c r="J47" s="780"/>
      <c r="K47" s="780"/>
      <c r="L47" s="780">
        <v>170</v>
      </c>
      <c r="M47" s="780"/>
      <c r="N47" s="780"/>
      <c r="O47" s="780"/>
      <c r="P47" s="780"/>
      <c r="Q47" s="780">
        <v>363</v>
      </c>
      <c r="R47" s="780"/>
      <c r="S47" s="780"/>
      <c r="T47" s="780"/>
      <c r="U47" s="827"/>
      <c r="V47" s="820"/>
      <c r="W47" s="820"/>
      <c r="X47" s="820"/>
      <c r="Y47" s="820"/>
      <c r="Z47" s="821"/>
      <c r="AA47" s="779">
        <v>243</v>
      </c>
      <c r="AB47" s="780"/>
      <c r="AC47" s="780"/>
      <c r="AD47" s="780"/>
      <c r="AE47" s="780"/>
      <c r="AF47" s="780">
        <v>224</v>
      </c>
      <c r="AG47" s="780"/>
      <c r="AH47" s="780"/>
      <c r="AI47" s="780"/>
      <c r="AJ47" s="780"/>
      <c r="AK47" s="832">
        <v>467</v>
      </c>
      <c r="AL47" s="832"/>
      <c r="AM47" s="832"/>
      <c r="AN47" s="832"/>
      <c r="AO47" s="833"/>
      <c r="AP47" s="820"/>
      <c r="AQ47" s="820"/>
      <c r="AR47" s="820"/>
      <c r="AS47" s="820"/>
      <c r="AT47" s="821"/>
      <c r="AU47" s="779">
        <v>435</v>
      </c>
      <c r="AV47" s="780"/>
      <c r="AW47" s="780"/>
      <c r="AX47" s="780"/>
      <c r="AY47" s="780"/>
      <c r="AZ47" s="780">
        <v>378</v>
      </c>
      <c r="BA47" s="780"/>
      <c r="BB47" s="780"/>
      <c r="BC47" s="780"/>
      <c r="BD47" s="780"/>
      <c r="BE47" s="780">
        <v>813</v>
      </c>
      <c r="BF47" s="780"/>
      <c r="BG47" s="780"/>
      <c r="BH47" s="780"/>
      <c r="BI47" s="827"/>
      <c r="BJ47" s="820"/>
      <c r="BK47" s="820"/>
      <c r="BL47" s="820"/>
      <c r="BM47" s="820"/>
      <c r="BN47" s="821"/>
      <c r="BO47" s="779">
        <v>220</v>
      </c>
      <c r="BP47" s="780"/>
      <c r="BQ47" s="780"/>
      <c r="BR47" s="780"/>
      <c r="BS47" s="780"/>
      <c r="BT47" s="867">
        <v>340</v>
      </c>
      <c r="BU47" s="867"/>
      <c r="BV47" s="867"/>
      <c r="BW47" s="867"/>
      <c r="BX47" s="867"/>
      <c r="BY47" s="780">
        <v>560</v>
      </c>
      <c r="BZ47" s="780"/>
      <c r="CA47" s="780"/>
      <c r="CB47" s="780"/>
      <c r="CC47" s="827"/>
      <c r="CD47" s="784"/>
      <c r="CE47" s="784"/>
      <c r="CF47" s="784"/>
      <c r="CG47" s="784"/>
      <c r="CH47" s="785"/>
      <c r="CI47" s="892">
        <f>CI45+CI46</f>
        <v>996</v>
      </c>
      <c r="CJ47" s="893"/>
      <c r="CK47" s="893"/>
      <c r="CL47" s="893"/>
      <c r="CM47" s="893"/>
      <c r="CN47" s="893">
        <f>CN45+CN46</f>
        <v>1055</v>
      </c>
      <c r="CO47" s="893"/>
      <c r="CP47" s="893"/>
      <c r="CQ47" s="893"/>
      <c r="CR47" s="893"/>
      <c r="CS47" s="893">
        <f t="shared" si="0"/>
        <v>2051</v>
      </c>
      <c r="CT47" s="893"/>
      <c r="CU47" s="893"/>
      <c r="CV47" s="893"/>
      <c r="CW47" s="893"/>
    </row>
    <row r="48" spans="2:101" s="199" customFormat="1" ht="13.5" customHeight="1">
      <c r="B48" s="781">
        <v>14</v>
      </c>
      <c r="C48" s="781"/>
      <c r="D48" s="781"/>
      <c r="E48" s="781"/>
      <c r="F48" s="826"/>
      <c r="G48" s="831">
        <v>163</v>
      </c>
      <c r="H48" s="828"/>
      <c r="I48" s="828"/>
      <c r="J48" s="828"/>
      <c r="K48" s="828"/>
      <c r="L48" s="828">
        <v>177</v>
      </c>
      <c r="M48" s="828"/>
      <c r="N48" s="828"/>
      <c r="O48" s="828"/>
      <c r="P48" s="828"/>
      <c r="Q48" s="824">
        <v>340</v>
      </c>
      <c r="R48" s="824"/>
      <c r="S48" s="824"/>
      <c r="T48" s="824"/>
      <c r="U48" s="825"/>
      <c r="V48" s="781">
        <v>38</v>
      </c>
      <c r="W48" s="781"/>
      <c r="X48" s="781"/>
      <c r="Y48" s="781"/>
      <c r="Z48" s="826"/>
      <c r="AA48" s="831">
        <v>212</v>
      </c>
      <c r="AB48" s="828"/>
      <c r="AC48" s="828"/>
      <c r="AD48" s="828"/>
      <c r="AE48" s="828"/>
      <c r="AF48" s="828">
        <v>224</v>
      </c>
      <c r="AG48" s="828"/>
      <c r="AH48" s="828"/>
      <c r="AI48" s="828"/>
      <c r="AJ48" s="828"/>
      <c r="AK48" s="829">
        <v>436</v>
      </c>
      <c r="AL48" s="829"/>
      <c r="AM48" s="829"/>
      <c r="AN48" s="829"/>
      <c r="AO48" s="830"/>
      <c r="AP48" s="781">
        <v>62</v>
      </c>
      <c r="AQ48" s="782"/>
      <c r="AR48" s="782"/>
      <c r="AS48" s="782"/>
      <c r="AT48" s="783"/>
      <c r="AU48" s="822">
        <v>407</v>
      </c>
      <c r="AV48" s="823"/>
      <c r="AW48" s="823"/>
      <c r="AX48" s="823"/>
      <c r="AY48" s="823"/>
      <c r="AZ48" s="823">
        <v>423</v>
      </c>
      <c r="BA48" s="823"/>
      <c r="BB48" s="823"/>
      <c r="BC48" s="823"/>
      <c r="BD48" s="823"/>
      <c r="BE48" s="824">
        <v>830</v>
      </c>
      <c r="BF48" s="824"/>
      <c r="BG48" s="824"/>
      <c r="BH48" s="824"/>
      <c r="BI48" s="825"/>
      <c r="BJ48" s="781">
        <v>86</v>
      </c>
      <c r="BK48" s="782"/>
      <c r="BL48" s="782"/>
      <c r="BM48" s="782"/>
      <c r="BN48" s="783"/>
      <c r="BO48" s="831">
        <v>196</v>
      </c>
      <c r="BP48" s="828"/>
      <c r="BQ48" s="828"/>
      <c r="BR48" s="828"/>
      <c r="BS48" s="828"/>
      <c r="BT48" s="828">
        <v>357</v>
      </c>
      <c r="BU48" s="828"/>
      <c r="BV48" s="828"/>
      <c r="BW48" s="828"/>
      <c r="BX48" s="828"/>
      <c r="BY48" s="828">
        <v>553</v>
      </c>
      <c r="BZ48" s="828"/>
      <c r="CA48" s="828"/>
      <c r="CB48" s="828"/>
      <c r="CC48" s="878"/>
      <c r="CD48" s="881" t="s">
        <v>730</v>
      </c>
      <c r="CE48" s="817"/>
      <c r="CF48" s="817"/>
      <c r="CG48" s="817"/>
      <c r="CH48" s="818"/>
      <c r="CI48" s="908">
        <f>G36+G39+G42+G45+G48+G51+G54+G57+G60+G63</f>
        <v>1869</v>
      </c>
      <c r="CJ48" s="903"/>
      <c r="CK48" s="903"/>
      <c r="CL48" s="903"/>
      <c r="CM48" s="903"/>
      <c r="CN48" s="903">
        <f>L36+L39+L42+L45+L48+L51+L54+L57+L60+L63</f>
        <v>1798</v>
      </c>
      <c r="CO48" s="903"/>
      <c r="CP48" s="903"/>
      <c r="CQ48" s="903"/>
      <c r="CR48" s="903"/>
      <c r="CS48" s="903">
        <f t="shared" si="0"/>
        <v>3667</v>
      </c>
      <c r="CT48" s="903"/>
      <c r="CU48" s="903"/>
      <c r="CV48" s="903"/>
      <c r="CW48" s="903"/>
    </row>
    <row r="49" spans="2:101" s="199" customFormat="1" ht="13.5" customHeight="1">
      <c r="B49" s="281"/>
      <c r="C49" s="281"/>
      <c r="D49" s="281"/>
      <c r="E49" s="281"/>
      <c r="F49" s="819"/>
      <c r="G49" s="874">
        <v>1</v>
      </c>
      <c r="H49" s="778"/>
      <c r="I49" s="778"/>
      <c r="J49" s="778"/>
      <c r="K49" s="778"/>
      <c r="L49" s="778">
        <v>2</v>
      </c>
      <c r="M49" s="778"/>
      <c r="N49" s="778"/>
      <c r="O49" s="778"/>
      <c r="P49" s="778"/>
      <c r="Q49" s="867">
        <v>3</v>
      </c>
      <c r="R49" s="867"/>
      <c r="S49" s="867"/>
      <c r="T49" s="867"/>
      <c r="U49" s="873"/>
      <c r="V49" s="281"/>
      <c r="W49" s="281"/>
      <c r="X49" s="281"/>
      <c r="Y49" s="281"/>
      <c r="Z49" s="819"/>
      <c r="AA49" s="874">
        <v>24</v>
      </c>
      <c r="AB49" s="778"/>
      <c r="AC49" s="778"/>
      <c r="AD49" s="778"/>
      <c r="AE49" s="778"/>
      <c r="AF49" s="778">
        <v>17</v>
      </c>
      <c r="AG49" s="778"/>
      <c r="AH49" s="778"/>
      <c r="AI49" s="778"/>
      <c r="AJ49" s="778"/>
      <c r="AK49" s="845">
        <v>41</v>
      </c>
      <c r="AL49" s="845"/>
      <c r="AM49" s="845"/>
      <c r="AN49" s="845"/>
      <c r="AO49" s="846"/>
      <c r="AP49" s="782"/>
      <c r="AQ49" s="782"/>
      <c r="AR49" s="782"/>
      <c r="AS49" s="782"/>
      <c r="AT49" s="783"/>
      <c r="AU49" s="834">
        <v>1</v>
      </c>
      <c r="AV49" s="835"/>
      <c r="AW49" s="835"/>
      <c r="AX49" s="835"/>
      <c r="AY49" s="835"/>
      <c r="AZ49" s="835">
        <v>6</v>
      </c>
      <c r="BA49" s="835"/>
      <c r="BB49" s="835"/>
      <c r="BC49" s="835"/>
      <c r="BD49" s="835"/>
      <c r="BE49" s="867">
        <v>7</v>
      </c>
      <c r="BF49" s="867"/>
      <c r="BG49" s="867"/>
      <c r="BH49" s="867"/>
      <c r="BI49" s="873"/>
      <c r="BJ49" s="782"/>
      <c r="BK49" s="782"/>
      <c r="BL49" s="782"/>
      <c r="BM49" s="782"/>
      <c r="BN49" s="783"/>
      <c r="BO49" s="874">
        <v>0</v>
      </c>
      <c r="BP49" s="778"/>
      <c r="BQ49" s="778"/>
      <c r="BR49" s="778"/>
      <c r="BS49" s="778"/>
      <c r="BT49" s="778">
        <v>0</v>
      </c>
      <c r="BU49" s="778"/>
      <c r="BV49" s="778"/>
      <c r="BW49" s="778"/>
      <c r="BX49" s="778"/>
      <c r="BY49" s="867">
        <v>0</v>
      </c>
      <c r="BZ49" s="867"/>
      <c r="CA49" s="867"/>
      <c r="CB49" s="867"/>
      <c r="CC49" s="873"/>
      <c r="CD49" s="875"/>
      <c r="CE49" s="781"/>
      <c r="CF49" s="781"/>
      <c r="CG49" s="781"/>
      <c r="CH49" s="826"/>
      <c r="CI49" s="891">
        <f>G37+G40+G43+G46+G49+G52+G55+G58+G61+G64</f>
        <v>63</v>
      </c>
      <c r="CJ49" s="890"/>
      <c r="CK49" s="890"/>
      <c r="CL49" s="890"/>
      <c r="CM49" s="890"/>
      <c r="CN49" s="890">
        <f>L37+L40+L43+L46+L49+L52+L55+L58+L61+L64</f>
        <v>37</v>
      </c>
      <c r="CO49" s="890"/>
      <c r="CP49" s="890"/>
      <c r="CQ49" s="890"/>
      <c r="CR49" s="890"/>
      <c r="CS49" s="890">
        <f t="shared" si="0"/>
        <v>100</v>
      </c>
      <c r="CT49" s="890"/>
      <c r="CU49" s="890"/>
      <c r="CV49" s="890"/>
      <c r="CW49" s="890"/>
    </row>
    <row r="50" spans="2:101" s="199" customFormat="1" ht="13.5" customHeight="1">
      <c r="B50" s="820"/>
      <c r="C50" s="820"/>
      <c r="D50" s="820"/>
      <c r="E50" s="820"/>
      <c r="F50" s="821"/>
      <c r="G50" s="779">
        <v>164</v>
      </c>
      <c r="H50" s="780"/>
      <c r="I50" s="780"/>
      <c r="J50" s="780"/>
      <c r="K50" s="780"/>
      <c r="L50" s="780">
        <v>179</v>
      </c>
      <c r="M50" s="780"/>
      <c r="N50" s="780"/>
      <c r="O50" s="780"/>
      <c r="P50" s="780"/>
      <c r="Q50" s="780">
        <v>343</v>
      </c>
      <c r="R50" s="780"/>
      <c r="S50" s="780"/>
      <c r="T50" s="780"/>
      <c r="U50" s="827"/>
      <c r="V50" s="820"/>
      <c r="W50" s="820"/>
      <c r="X50" s="820"/>
      <c r="Y50" s="820"/>
      <c r="Z50" s="821"/>
      <c r="AA50" s="779">
        <v>236</v>
      </c>
      <c r="AB50" s="780"/>
      <c r="AC50" s="780"/>
      <c r="AD50" s="780"/>
      <c r="AE50" s="780"/>
      <c r="AF50" s="780">
        <v>241</v>
      </c>
      <c r="AG50" s="780"/>
      <c r="AH50" s="780"/>
      <c r="AI50" s="780"/>
      <c r="AJ50" s="780"/>
      <c r="AK50" s="832">
        <v>477</v>
      </c>
      <c r="AL50" s="832"/>
      <c r="AM50" s="832"/>
      <c r="AN50" s="832"/>
      <c r="AO50" s="833"/>
      <c r="AP50" s="784"/>
      <c r="AQ50" s="784"/>
      <c r="AR50" s="784"/>
      <c r="AS50" s="784"/>
      <c r="AT50" s="785"/>
      <c r="AU50" s="779">
        <v>408</v>
      </c>
      <c r="AV50" s="780"/>
      <c r="AW50" s="780"/>
      <c r="AX50" s="780"/>
      <c r="AY50" s="780"/>
      <c r="AZ50" s="780">
        <v>429</v>
      </c>
      <c r="BA50" s="780"/>
      <c r="BB50" s="780"/>
      <c r="BC50" s="780"/>
      <c r="BD50" s="780"/>
      <c r="BE50" s="780">
        <v>837</v>
      </c>
      <c r="BF50" s="780"/>
      <c r="BG50" s="780"/>
      <c r="BH50" s="780"/>
      <c r="BI50" s="827"/>
      <c r="BJ50" s="784"/>
      <c r="BK50" s="784"/>
      <c r="BL50" s="784"/>
      <c r="BM50" s="784"/>
      <c r="BN50" s="785"/>
      <c r="BO50" s="779">
        <v>196</v>
      </c>
      <c r="BP50" s="780"/>
      <c r="BQ50" s="780"/>
      <c r="BR50" s="780"/>
      <c r="BS50" s="780"/>
      <c r="BT50" s="867">
        <v>357</v>
      </c>
      <c r="BU50" s="867"/>
      <c r="BV50" s="867"/>
      <c r="BW50" s="867"/>
      <c r="BX50" s="867"/>
      <c r="BY50" s="780">
        <v>553</v>
      </c>
      <c r="BZ50" s="780"/>
      <c r="CA50" s="780"/>
      <c r="CB50" s="780"/>
      <c r="CC50" s="827"/>
      <c r="CD50" s="909"/>
      <c r="CE50" s="910"/>
      <c r="CF50" s="910"/>
      <c r="CG50" s="910"/>
      <c r="CH50" s="911"/>
      <c r="CI50" s="892">
        <f>CI48+CI49</f>
        <v>1932</v>
      </c>
      <c r="CJ50" s="893"/>
      <c r="CK50" s="893"/>
      <c r="CL50" s="893"/>
      <c r="CM50" s="893"/>
      <c r="CN50" s="893">
        <f>CN48+CN49</f>
        <v>1835</v>
      </c>
      <c r="CO50" s="893"/>
      <c r="CP50" s="893"/>
      <c r="CQ50" s="893"/>
      <c r="CR50" s="893"/>
      <c r="CS50" s="893">
        <f t="shared" si="0"/>
        <v>3767</v>
      </c>
      <c r="CT50" s="893"/>
      <c r="CU50" s="893"/>
      <c r="CV50" s="893"/>
      <c r="CW50" s="893"/>
    </row>
    <row r="51" spans="2:101" s="199" customFormat="1" ht="13.5" customHeight="1">
      <c r="B51" s="781">
        <v>15</v>
      </c>
      <c r="C51" s="781"/>
      <c r="D51" s="781"/>
      <c r="E51" s="781"/>
      <c r="F51" s="826"/>
      <c r="G51" s="831">
        <v>212</v>
      </c>
      <c r="H51" s="828"/>
      <c r="I51" s="828"/>
      <c r="J51" s="828"/>
      <c r="K51" s="828"/>
      <c r="L51" s="828">
        <v>199</v>
      </c>
      <c r="M51" s="828"/>
      <c r="N51" s="828"/>
      <c r="O51" s="828"/>
      <c r="P51" s="828"/>
      <c r="Q51" s="824">
        <v>411</v>
      </c>
      <c r="R51" s="824"/>
      <c r="S51" s="824"/>
      <c r="T51" s="824"/>
      <c r="U51" s="825"/>
      <c r="V51" s="781">
        <v>39</v>
      </c>
      <c r="W51" s="781"/>
      <c r="X51" s="781"/>
      <c r="Y51" s="781"/>
      <c r="Z51" s="826"/>
      <c r="AA51" s="831">
        <v>232</v>
      </c>
      <c r="AB51" s="828"/>
      <c r="AC51" s="828"/>
      <c r="AD51" s="828"/>
      <c r="AE51" s="828"/>
      <c r="AF51" s="828">
        <v>226</v>
      </c>
      <c r="AG51" s="828"/>
      <c r="AH51" s="828"/>
      <c r="AI51" s="828"/>
      <c r="AJ51" s="828"/>
      <c r="AK51" s="829">
        <v>458</v>
      </c>
      <c r="AL51" s="829"/>
      <c r="AM51" s="829"/>
      <c r="AN51" s="829"/>
      <c r="AO51" s="830"/>
      <c r="AP51" s="781">
        <v>63</v>
      </c>
      <c r="AQ51" s="781"/>
      <c r="AR51" s="781"/>
      <c r="AS51" s="781"/>
      <c r="AT51" s="826"/>
      <c r="AU51" s="822">
        <v>415</v>
      </c>
      <c r="AV51" s="823"/>
      <c r="AW51" s="823"/>
      <c r="AX51" s="823"/>
      <c r="AY51" s="823"/>
      <c r="AZ51" s="823">
        <v>444</v>
      </c>
      <c r="BA51" s="823"/>
      <c r="BB51" s="823"/>
      <c r="BC51" s="823"/>
      <c r="BD51" s="823"/>
      <c r="BE51" s="824">
        <v>859</v>
      </c>
      <c r="BF51" s="824"/>
      <c r="BG51" s="824"/>
      <c r="BH51" s="824"/>
      <c r="BI51" s="825"/>
      <c r="BJ51" s="781">
        <v>87</v>
      </c>
      <c r="BK51" s="781"/>
      <c r="BL51" s="781"/>
      <c r="BM51" s="781"/>
      <c r="BN51" s="826"/>
      <c r="BO51" s="831">
        <v>191</v>
      </c>
      <c r="BP51" s="828"/>
      <c r="BQ51" s="828"/>
      <c r="BR51" s="828"/>
      <c r="BS51" s="828"/>
      <c r="BT51" s="828">
        <v>387</v>
      </c>
      <c r="BU51" s="828"/>
      <c r="BV51" s="828"/>
      <c r="BW51" s="828"/>
      <c r="BX51" s="828"/>
      <c r="BY51" s="828">
        <v>578</v>
      </c>
      <c r="BZ51" s="828"/>
      <c r="CA51" s="828"/>
      <c r="CB51" s="828"/>
      <c r="CC51" s="878"/>
      <c r="CD51" s="881" t="s">
        <v>731</v>
      </c>
      <c r="CE51" s="817"/>
      <c r="CF51" s="817"/>
      <c r="CG51" s="817"/>
      <c r="CH51" s="818"/>
      <c r="CI51" s="908">
        <f>G66+G69+G72+G75+AA6+AA9+AA12+AA15+AA18+AA21</f>
        <v>1953</v>
      </c>
      <c r="CJ51" s="903"/>
      <c r="CK51" s="903"/>
      <c r="CL51" s="903"/>
      <c r="CM51" s="903"/>
      <c r="CN51" s="903">
        <f>L66+L69+L72+L75+AF6+AF9+AF12+AF15+AF18+AF21</f>
        <v>1483</v>
      </c>
      <c r="CO51" s="903"/>
      <c r="CP51" s="903"/>
      <c r="CQ51" s="903"/>
      <c r="CR51" s="903"/>
      <c r="CS51" s="903">
        <f t="shared" si="0"/>
        <v>3436</v>
      </c>
      <c r="CT51" s="903"/>
      <c r="CU51" s="903"/>
      <c r="CV51" s="903"/>
      <c r="CW51" s="903"/>
    </row>
    <row r="52" spans="2:101" s="199" customFormat="1" ht="13.5" customHeight="1">
      <c r="B52" s="281"/>
      <c r="C52" s="281"/>
      <c r="D52" s="281"/>
      <c r="E52" s="281"/>
      <c r="F52" s="819"/>
      <c r="G52" s="874">
        <v>5</v>
      </c>
      <c r="H52" s="778"/>
      <c r="I52" s="778"/>
      <c r="J52" s="778"/>
      <c r="K52" s="778"/>
      <c r="L52" s="778">
        <v>1</v>
      </c>
      <c r="M52" s="778"/>
      <c r="N52" s="778"/>
      <c r="O52" s="778"/>
      <c r="P52" s="778"/>
      <c r="Q52" s="867">
        <v>6</v>
      </c>
      <c r="R52" s="867"/>
      <c r="S52" s="867"/>
      <c r="T52" s="867"/>
      <c r="U52" s="873"/>
      <c r="V52" s="281"/>
      <c r="W52" s="281"/>
      <c r="X52" s="281"/>
      <c r="Y52" s="281"/>
      <c r="Z52" s="819"/>
      <c r="AA52" s="874">
        <v>15</v>
      </c>
      <c r="AB52" s="778"/>
      <c r="AC52" s="778"/>
      <c r="AD52" s="778"/>
      <c r="AE52" s="778"/>
      <c r="AF52" s="778">
        <v>23</v>
      </c>
      <c r="AG52" s="778"/>
      <c r="AH52" s="778"/>
      <c r="AI52" s="778"/>
      <c r="AJ52" s="778"/>
      <c r="AK52" s="845">
        <v>38</v>
      </c>
      <c r="AL52" s="845"/>
      <c r="AM52" s="845"/>
      <c r="AN52" s="845"/>
      <c r="AO52" s="846"/>
      <c r="AP52" s="281"/>
      <c r="AQ52" s="281"/>
      <c r="AR52" s="281"/>
      <c r="AS52" s="281"/>
      <c r="AT52" s="819"/>
      <c r="AU52" s="834">
        <v>5</v>
      </c>
      <c r="AV52" s="835"/>
      <c r="AW52" s="835"/>
      <c r="AX52" s="835"/>
      <c r="AY52" s="835"/>
      <c r="AZ52" s="835">
        <v>8</v>
      </c>
      <c r="BA52" s="835"/>
      <c r="BB52" s="835"/>
      <c r="BC52" s="835"/>
      <c r="BD52" s="835"/>
      <c r="BE52" s="867">
        <v>13</v>
      </c>
      <c r="BF52" s="867"/>
      <c r="BG52" s="867"/>
      <c r="BH52" s="867"/>
      <c r="BI52" s="873"/>
      <c r="BJ52" s="281"/>
      <c r="BK52" s="281"/>
      <c r="BL52" s="281"/>
      <c r="BM52" s="281"/>
      <c r="BN52" s="819"/>
      <c r="BO52" s="874">
        <v>0</v>
      </c>
      <c r="BP52" s="778"/>
      <c r="BQ52" s="778"/>
      <c r="BR52" s="778"/>
      <c r="BS52" s="778"/>
      <c r="BT52" s="778">
        <v>0</v>
      </c>
      <c r="BU52" s="778"/>
      <c r="BV52" s="778"/>
      <c r="BW52" s="778"/>
      <c r="BX52" s="778"/>
      <c r="BY52" s="867">
        <v>0</v>
      </c>
      <c r="BZ52" s="867"/>
      <c r="CA52" s="867"/>
      <c r="CB52" s="867"/>
      <c r="CC52" s="873"/>
      <c r="CD52" s="875"/>
      <c r="CE52" s="781"/>
      <c r="CF52" s="781"/>
      <c r="CG52" s="781"/>
      <c r="CH52" s="826"/>
      <c r="CI52" s="891">
        <f>G67+G70+G73+G76+AA7+AA10+AA13+AA16+AA19+AA22</f>
        <v>817</v>
      </c>
      <c r="CJ52" s="890"/>
      <c r="CK52" s="890"/>
      <c r="CL52" s="890"/>
      <c r="CM52" s="890"/>
      <c r="CN52" s="890">
        <f>L67+L70+L73+L76+AF7+AF10+AF13+AF16+AF19+AF22</f>
        <v>396</v>
      </c>
      <c r="CO52" s="890"/>
      <c r="CP52" s="890"/>
      <c r="CQ52" s="890"/>
      <c r="CR52" s="890"/>
      <c r="CS52" s="890">
        <f t="shared" si="0"/>
        <v>1213</v>
      </c>
      <c r="CT52" s="890"/>
      <c r="CU52" s="890"/>
      <c r="CV52" s="890"/>
      <c r="CW52" s="890"/>
    </row>
    <row r="53" spans="2:101" s="199" customFormat="1" ht="13.5" customHeight="1">
      <c r="B53" s="820"/>
      <c r="C53" s="820"/>
      <c r="D53" s="820"/>
      <c r="E53" s="820"/>
      <c r="F53" s="821"/>
      <c r="G53" s="779">
        <v>217</v>
      </c>
      <c r="H53" s="780"/>
      <c r="I53" s="780"/>
      <c r="J53" s="780"/>
      <c r="K53" s="780"/>
      <c r="L53" s="780">
        <v>200</v>
      </c>
      <c r="M53" s="780"/>
      <c r="N53" s="780"/>
      <c r="O53" s="780"/>
      <c r="P53" s="780"/>
      <c r="Q53" s="780">
        <v>417</v>
      </c>
      <c r="R53" s="780"/>
      <c r="S53" s="780"/>
      <c r="T53" s="780"/>
      <c r="U53" s="827"/>
      <c r="V53" s="820"/>
      <c r="W53" s="820"/>
      <c r="X53" s="820"/>
      <c r="Y53" s="820"/>
      <c r="Z53" s="821"/>
      <c r="AA53" s="779">
        <v>247</v>
      </c>
      <c r="AB53" s="780"/>
      <c r="AC53" s="780"/>
      <c r="AD53" s="780"/>
      <c r="AE53" s="780"/>
      <c r="AF53" s="780">
        <v>249</v>
      </c>
      <c r="AG53" s="780"/>
      <c r="AH53" s="780"/>
      <c r="AI53" s="780"/>
      <c r="AJ53" s="780"/>
      <c r="AK53" s="832">
        <v>496</v>
      </c>
      <c r="AL53" s="832"/>
      <c r="AM53" s="832"/>
      <c r="AN53" s="832"/>
      <c r="AO53" s="833"/>
      <c r="AP53" s="820"/>
      <c r="AQ53" s="820"/>
      <c r="AR53" s="820"/>
      <c r="AS53" s="820"/>
      <c r="AT53" s="821"/>
      <c r="AU53" s="779">
        <v>420</v>
      </c>
      <c r="AV53" s="780"/>
      <c r="AW53" s="780"/>
      <c r="AX53" s="780"/>
      <c r="AY53" s="780"/>
      <c r="AZ53" s="780">
        <v>452</v>
      </c>
      <c r="BA53" s="780"/>
      <c r="BB53" s="780"/>
      <c r="BC53" s="780"/>
      <c r="BD53" s="780"/>
      <c r="BE53" s="780">
        <v>872</v>
      </c>
      <c r="BF53" s="780"/>
      <c r="BG53" s="780"/>
      <c r="BH53" s="780"/>
      <c r="BI53" s="827"/>
      <c r="BJ53" s="820"/>
      <c r="BK53" s="820"/>
      <c r="BL53" s="820"/>
      <c r="BM53" s="820"/>
      <c r="BN53" s="821"/>
      <c r="BO53" s="779">
        <v>191</v>
      </c>
      <c r="BP53" s="780"/>
      <c r="BQ53" s="780"/>
      <c r="BR53" s="780"/>
      <c r="BS53" s="780"/>
      <c r="BT53" s="867">
        <v>387</v>
      </c>
      <c r="BU53" s="867"/>
      <c r="BV53" s="867"/>
      <c r="BW53" s="867"/>
      <c r="BX53" s="867"/>
      <c r="BY53" s="780">
        <v>578</v>
      </c>
      <c r="BZ53" s="780"/>
      <c r="CA53" s="780"/>
      <c r="CB53" s="780"/>
      <c r="CC53" s="827"/>
      <c r="CD53" s="909"/>
      <c r="CE53" s="910"/>
      <c r="CF53" s="910"/>
      <c r="CG53" s="910"/>
      <c r="CH53" s="911"/>
      <c r="CI53" s="892">
        <f>CI51+CI52</f>
        <v>2770</v>
      </c>
      <c r="CJ53" s="893"/>
      <c r="CK53" s="893"/>
      <c r="CL53" s="893"/>
      <c r="CM53" s="893"/>
      <c r="CN53" s="893">
        <f>CN51+CN52</f>
        <v>1879</v>
      </c>
      <c r="CO53" s="893"/>
      <c r="CP53" s="893"/>
      <c r="CQ53" s="893"/>
      <c r="CR53" s="893"/>
      <c r="CS53" s="893">
        <f t="shared" si="0"/>
        <v>4649</v>
      </c>
      <c r="CT53" s="893"/>
      <c r="CU53" s="893"/>
      <c r="CV53" s="893"/>
      <c r="CW53" s="893"/>
    </row>
    <row r="54" spans="2:101" s="199" customFormat="1" ht="13.5" customHeight="1">
      <c r="B54" s="781">
        <v>16</v>
      </c>
      <c r="C54" s="781"/>
      <c r="D54" s="781"/>
      <c r="E54" s="781"/>
      <c r="F54" s="826"/>
      <c r="G54" s="831">
        <v>204</v>
      </c>
      <c r="H54" s="828"/>
      <c r="I54" s="828"/>
      <c r="J54" s="828"/>
      <c r="K54" s="828"/>
      <c r="L54" s="828">
        <v>205</v>
      </c>
      <c r="M54" s="828"/>
      <c r="N54" s="828"/>
      <c r="O54" s="828"/>
      <c r="P54" s="828"/>
      <c r="Q54" s="824">
        <v>409</v>
      </c>
      <c r="R54" s="824"/>
      <c r="S54" s="824"/>
      <c r="T54" s="824"/>
      <c r="U54" s="825"/>
      <c r="V54" s="781">
        <v>40</v>
      </c>
      <c r="W54" s="781"/>
      <c r="X54" s="781"/>
      <c r="Y54" s="781"/>
      <c r="Z54" s="826"/>
      <c r="AA54" s="831">
        <v>258</v>
      </c>
      <c r="AB54" s="828"/>
      <c r="AC54" s="828"/>
      <c r="AD54" s="828"/>
      <c r="AE54" s="828"/>
      <c r="AF54" s="828">
        <v>213</v>
      </c>
      <c r="AG54" s="828"/>
      <c r="AH54" s="828"/>
      <c r="AI54" s="828"/>
      <c r="AJ54" s="828"/>
      <c r="AK54" s="829">
        <v>471</v>
      </c>
      <c r="AL54" s="829"/>
      <c r="AM54" s="829"/>
      <c r="AN54" s="829"/>
      <c r="AO54" s="830"/>
      <c r="AP54" s="781">
        <v>64</v>
      </c>
      <c r="AQ54" s="782"/>
      <c r="AR54" s="782"/>
      <c r="AS54" s="782"/>
      <c r="AT54" s="783"/>
      <c r="AU54" s="822">
        <v>424</v>
      </c>
      <c r="AV54" s="823"/>
      <c r="AW54" s="823"/>
      <c r="AX54" s="823"/>
      <c r="AY54" s="823"/>
      <c r="AZ54" s="823">
        <v>473</v>
      </c>
      <c r="BA54" s="823"/>
      <c r="BB54" s="823"/>
      <c r="BC54" s="823"/>
      <c r="BD54" s="823"/>
      <c r="BE54" s="824">
        <v>897</v>
      </c>
      <c r="BF54" s="824"/>
      <c r="BG54" s="824"/>
      <c r="BH54" s="824"/>
      <c r="BI54" s="825"/>
      <c r="BJ54" s="781">
        <v>88</v>
      </c>
      <c r="BK54" s="782"/>
      <c r="BL54" s="782"/>
      <c r="BM54" s="782"/>
      <c r="BN54" s="783"/>
      <c r="BO54" s="831">
        <v>140</v>
      </c>
      <c r="BP54" s="828"/>
      <c r="BQ54" s="828"/>
      <c r="BR54" s="828"/>
      <c r="BS54" s="828"/>
      <c r="BT54" s="828">
        <v>338</v>
      </c>
      <c r="BU54" s="828"/>
      <c r="BV54" s="828"/>
      <c r="BW54" s="828"/>
      <c r="BX54" s="828"/>
      <c r="BY54" s="828">
        <v>478</v>
      </c>
      <c r="BZ54" s="828"/>
      <c r="CA54" s="828"/>
      <c r="CB54" s="828"/>
      <c r="CC54" s="878"/>
      <c r="CD54" s="881" t="s">
        <v>732</v>
      </c>
      <c r="CE54" s="817"/>
      <c r="CF54" s="817"/>
      <c r="CG54" s="817"/>
      <c r="CH54" s="818"/>
      <c r="CI54" s="908">
        <f>AA24+AA27+AA30+AA33+AA36+AA39+AA42+AA45+AA48+AA51</f>
        <v>2037</v>
      </c>
      <c r="CJ54" s="903"/>
      <c r="CK54" s="903"/>
      <c r="CL54" s="903"/>
      <c r="CM54" s="903"/>
      <c r="CN54" s="903">
        <f>AF24+AF27+AF30+AF33+AF36+AF39+AF42+AF45+AF48+AF51</f>
        <v>1782</v>
      </c>
      <c r="CO54" s="903"/>
      <c r="CP54" s="903"/>
      <c r="CQ54" s="903"/>
      <c r="CR54" s="903"/>
      <c r="CS54" s="903">
        <f t="shared" si="0"/>
        <v>3819</v>
      </c>
      <c r="CT54" s="903"/>
      <c r="CU54" s="903"/>
      <c r="CV54" s="903"/>
      <c r="CW54" s="903"/>
    </row>
    <row r="55" spans="2:101" s="199" customFormat="1" ht="13.5" customHeight="1">
      <c r="B55" s="281"/>
      <c r="C55" s="281"/>
      <c r="D55" s="281"/>
      <c r="E55" s="281"/>
      <c r="F55" s="819"/>
      <c r="G55" s="874">
        <v>5</v>
      </c>
      <c r="H55" s="778"/>
      <c r="I55" s="778"/>
      <c r="J55" s="778"/>
      <c r="K55" s="778"/>
      <c r="L55" s="778">
        <v>4</v>
      </c>
      <c r="M55" s="778"/>
      <c r="N55" s="778"/>
      <c r="O55" s="778"/>
      <c r="P55" s="778"/>
      <c r="Q55" s="867">
        <v>9</v>
      </c>
      <c r="R55" s="867"/>
      <c r="S55" s="867"/>
      <c r="T55" s="867"/>
      <c r="U55" s="873"/>
      <c r="V55" s="281"/>
      <c r="W55" s="281"/>
      <c r="X55" s="281"/>
      <c r="Y55" s="281"/>
      <c r="Z55" s="819"/>
      <c r="AA55" s="874">
        <v>13</v>
      </c>
      <c r="AB55" s="778"/>
      <c r="AC55" s="778"/>
      <c r="AD55" s="778"/>
      <c r="AE55" s="778"/>
      <c r="AF55" s="778">
        <v>14</v>
      </c>
      <c r="AG55" s="778"/>
      <c r="AH55" s="778"/>
      <c r="AI55" s="778"/>
      <c r="AJ55" s="778"/>
      <c r="AK55" s="845">
        <v>27</v>
      </c>
      <c r="AL55" s="845"/>
      <c r="AM55" s="845"/>
      <c r="AN55" s="845"/>
      <c r="AO55" s="846"/>
      <c r="AP55" s="782"/>
      <c r="AQ55" s="782"/>
      <c r="AR55" s="782"/>
      <c r="AS55" s="782"/>
      <c r="AT55" s="783"/>
      <c r="AU55" s="834">
        <v>4</v>
      </c>
      <c r="AV55" s="835"/>
      <c r="AW55" s="835"/>
      <c r="AX55" s="835"/>
      <c r="AY55" s="835"/>
      <c r="AZ55" s="835">
        <v>6</v>
      </c>
      <c r="BA55" s="835"/>
      <c r="BB55" s="835"/>
      <c r="BC55" s="835"/>
      <c r="BD55" s="835"/>
      <c r="BE55" s="867">
        <v>10</v>
      </c>
      <c r="BF55" s="867"/>
      <c r="BG55" s="867"/>
      <c r="BH55" s="867"/>
      <c r="BI55" s="873"/>
      <c r="BJ55" s="782"/>
      <c r="BK55" s="782"/>
      <c r="BL55" s="782"/>
      <c r="BM55" s="782"/>
      <c r="BN55" s="783"/>
      <c r="BO55" s="874">
        <v>0</v>
      </c>
      <c r="BP55" s="778"/>
      <c r="BQ55" s="778"/>
      <c r="BR55" s="778"/>
      <c r="BS55" s="778"/>
      <c r="BT55" s="778">
        <v>1</v>
      </c>
      <c r="BU55" s="778"/>
      <c r="BV55" s="778"/>
      <c r="BW55" s="778"/>
      <c r="BX55" s="778"/>
      <c r="BY55" s="867">
        <v>1</v>
      </c>
      <c r="BZ55" s="867"/>
      <c r="CA55" s="867"/>
      <c r="CB55" s="867"/>
      <c r="CC55" s="873"/>
      <c r="CD55" s="875"/>
      <c r="CE55" s="781"/>
      <c r="CF55" s="781"/>
      <c r="CG55" s="781"/>
      <c r="CH55" s="826"/>
      <c r="CI55" s="891">
        <f>AA25+AA28+AA31+AA34+AA37+AA40+AA43+AA46+AA49+AA52</f>
        <v>311</v>
      </c>
      <c r="CJ55" s="890"/>
      <c r="CK55" s="890"/>
      <c r="CL55" s="890"/>
      <c r="CM55" s="890"/>
      <c r="CN55" s="890">
        <f>AF25+AF28+AF31+AF34+AF37+AF40+AF43+AF46+AF49+AF52</f>
        <v>257</v>
      </c>
      <c r="CO55" s="890"/>
      <c r="CP55" s="890"/>
      <c r="CQ55" s="890"/>
      <c r="CR55" s="890"/>
      <c r="CS55" s="890">
        <f t="shared" si="0"/>
        <v>568</v>
      </c>
      <c r="CT55" s="890"/>
      <c r="CU55" s="890"/>
      <c r="CV55" s="890"/>
      <c r="CW55" s="890"/>
    </row>
    <row r="56" spans="2:101" s="199" customFormat="1" ht="13.5" customHeight="1">
      <c r="B56" s="820"/>
      <c r="C56" s="820"/>
      <c r="D56" s="820"/>
      <c r="E56" s="820"/>
      <c r="F56" s="821"/>
      <c r="G56" s="779">
        <v>209</v>
      </c>
      <c r="H56" s="780"/>
      <c r="I56" s="780"/>
      <c r="J56" s="780"/>
      <c r="K56" s="780"/>
      <c r="L56" s="780">
        <v>209</v>
      </c>
      <c r="M56" s="780"/>
      <c r="N56" s="780"/>
      <c r="O56" s="780"/>
      <c r="P56" s="780"/>
      <c r="Q56" s="780">
        <v>418</v>
      </c>
      <c r="R56" s="780"/>
      <c r="S56" s="780"/>
      <c r="T56" s="780"/>
      <c r="U56" s="827"/>
      <c r="V56" s="820"/>
      <c r="W56" s="820"/>
      <c r="X56" s="820"/>
      <c r="Y56" s="820"/>
      <c r="Z56" s="821"/>
      <c r="AA56" s="779">
        <v>271</v>
      </c>
      <c r="AB56" s="780"/>
      <c r="AC56" s="780"/>
      <c r="AD56" s="780"/>
      <c r="AE56" s="780"/>
      <c r="AF56" s="780">
        <v>227</v>
      </c>
      <c r="AG56" s="780"/>
      <c r="AH56" s="780"/>
      <c r="AI56" s="780"/>
      <c r="AJ56" s="780"/>
      <c r="AK56" s="832">
        <v>498</v>
      </c>
      <c r="AL56" s="832"/>
      <c r="AM56" s="832"/>
      <c r="AN56" s="832"/>
      <c r="AO56" s="833"/>
      <c r="AP56" s="784"/>
      <c r="AQ56" s="784"/>
      <c r="AR56" s="784"/>
      <c r="AS56" s="784"/>
      <c r="AT56" s="785"/>
      <c r="AU56" s="779">
        <v>428</v>
      </c>
      <c r="AV56" s="780"/>
      <c r="AW56" s="780"/>
      <c r="AX56" s="780"/>
      <c r="AY56" s="780"/>
      <c r="AZ56" s="780">
        <v>479</v>
      </c>
      <c r="BA56" s="780"/>
      <c r="BB56" s="780"/>
      <c r="BC56" s="780"/>
      <c r="BD56" s="780"/>
      <c r="BE56" s="780">
        <v>907</v>
      </c>
      <c r="BF56" s="780"/>
      <c r="BG56" s="780"/>
      <c r="BH56" s="780"/>
      <c r="BI56" s="827"/>
      <c r="BJ56" s="784"/>
      <c r="BK56" s="784"/>
      <c r="BL56" s="784"/>
      <c r="BM56" s="784"/>
      <c r="BN56" s="785"/>
      <c r="BO56" s="779">
        <v>140</v>
      </c>
      <c r="BP56" s="780"/>
      <c r="BQ56" s="780"/>
      <c r="BR56" s="780"/>
      <c r="BS56" s="780"/>
      <c r="BT56" s="867">
        <v>339</v>
      </c>
      <c r="BU56" s="867"/>
      <c r="BV56" s="867"/>
      <c r="BW56" s="867"/>
      <c r="BX56" s="867"/>
      <c r="BY56" s="780">
        <v>479</v>
      </c>
      <c r="BZ56" s="780"/>
      <c r="CA56" s="780"/>
      <c r="CB56" s="780"/>
      <c r="CC56" s="827"/>
      <c r="CD56" s="909"/>
      <c r="CE56" s="910"/>
      <c r="CF56" s="910"/>
      <c r="CG56" s="910"/>
      <c r="CH56" s="911"/>
      <c r="CI56" s="892">
        <f>CI54+CI55</f>
        <v>2348</v>
      </c>
      <c r="CJ56" s="893"/>
      <c r="CK56" s="893"/>
      <c r="CL56" s="893"/>
      <c r="CM56" s="893"/>
      <c r="CN56" s="893">
        <f>CN54+CN55</f>
        <v>2039</v>
      </c>
      <c r="CO56" s="893"/>
      <c r="CP56" s="893"/>
      <c r="CQ56" s="893"/>
      <c r="CR56" s="893"/>
      <c r="CS56" s="893">
        <f t="shared" si="0"/>
        <v>4387</v>
      </c>
      <c r="CT56" s="893"/>
      <c r="CU56" s="893"/>
      <c r="CV56" s="893"/>
      <c r="CW56" s="893"/>
    </row>
    <row r="57" spans="2:101" s="199" customFormat="1" ht="13.5" customHeight="1">
      <c r="B57" s="781">
        <v>17</v>
      </c>
      <c r="C57" s="781"/>
      <c r="D57" s="781"/>
      <c r="E57" s="781"/>
      <c r="F57" s="826"/>
      <c r="G57" s="831">
        <v>191</v>
      </c>
      <c r="H57" s="828"/>
      <c r="I57" s="828"/>
      <c r="J57" s="828"/>
      <c r="K57" s="828"/>
      <c r="L57" s="828">
        <v>176</v>
      </c>
      <c r="M57" s="828"/>
      <c r="N57" s="828"/>
      <c r="O57" s="828"/>
      <c r="P57" s="828"/>
      <c r="Q57" s="824">
        <v>367</v>
      </c>
      <c r="R57" s="824"/>
      <c r="S57" s="824"/>
      <c r="T57" s="824"/>
      <c r="U57" s="825"/>
      <c r="V57" s="781">
        <v>41</v>
      </c>
      <c r="W57" s="781"/>
      <c r="X57" s="781"/>
      <c r="Y57" s="781"/>
      <c r="Z57" s="826"/>
      <c r="AA57" s="831">
        <v>288</v>
      </c>
      <c r="AB57" s="828"/>
      <c r="AC57" s="828"/>
      <c r="AD57" s="828"/>
      <c r="AE57" s="828"/>
      <c r="AF57" s="828">
        <v>254</v>
      </c>
      <c r="AG57" s="828"/>
      <c r="AH57" s="828"/>
      <c r="AI57" s="828"/>
      <c r="AJ57" s="828"/>
      <c r="AK57" s="829">
        <v>542</v>
      </c>
      <c r="AL57" s="829"/>
      <c r="AM57" s="829"/>
      <c r="AN57" s="829"/>
      <c r="AO57" s="830"/>
      <c r="AP57" s="781">
        <v>65</v>
      </c>
      <c r="AQ57" s="781"/>
      <c r="AR57" s="781"/>
      <c r="AS57" s="781"/>
      <c r="AT57" s="826"/>
      <c r="AU57" s="822">
        <v>416</v>
      </c>
      <c r="AV57" s="823"/>
      <c r="AW57" s="823"/>
      <c r="AX57" s="823"/>
      <c r="AY57" s="823"/>
      <c r="AZ57" s="823">
        <v>438</v>
      </c>
      <c r="BA57" s="823"/>
      <c r="BB57" s="823"/>
      <c r="BC57" s="823"/>
      <c r="BD57" s="823"/>
      <c r="BE57" s="824">
        <v>854</v>
      </c>
      <c r="BF57" s="824"/>
      <c r="BG57" s="824"/>
      <c r="BH57" s="824"/>
      <c r="BI57" s="825"/>
      <c r="BJ57" s="781">
        <v>89</v>
      </c>
      <c r="BK57" s="781"/>
      <c r="BL57" s="781"/>
      <c r="BM57" s="781"/>
      <c r="BN57" s="826"/>
      <c r="BO57" s="831">
        <v>101</v>
      </c>
      <c r="BP57" s="828"/>
      <c r="BQ57" s="828"/>
      <c r="BR57" s="828"/>
      <c r="BS57" s="828"/>
      <c r="BT57" s="828">
        <v>272</v>
      </c>
      <c r="BU57" s="828"/>
      <c r="BV57" s="828"/>
      <c r="BW57" s="828"/>
      <c r="BX57" s="828"/>
      <c r="BY57" s="828">
        <v>373</v>
      </c>
      <c r="BZ57" s="828"/>
      <c r="CA57" s="828"/>
      <c r="CB57" s="828"/>
      <c r="CC57" s="878"/>
      <c r="CD57" s="881" t="s">
        <v>733</v>
      </c>
      <c r="CE57" s="817"/>
      <c r="CF57" s="817"/>
      <c r="CG57" s="817"/>
      <c r="CH57" s="818"/>
      <c r="CI57" s="908">
        <f>AA54+AA57+AA60+AA63+AA66+AA69+AA72+AA75+AU6+AU9</f>
        <v>3028</v>
      </c>
      <c r="CJ57" s="903"/>
      <c r="CK57" s="903"/>
      <c r="CL57" s="903"/>
      <c r="CM57" s="903"/>
      <c r="CN57" s="903">
        <f>AF54+AF57+AF60+AF63+AF66+AF69+AF72+AF75+AZ6+AZ9</f>
        <v>2722</v>
      </c>
      <c r="CO57" s="903"/>
      <c r="CP57" s="903"/>
      <c r="CQ57" s="903"/>
      <c r="CR57" s="903"/>
      <c r="CS57" s="903">
        <f t="shared" si="0"/>
        <v>5750</v>
      </c>
      <c r="CT57" s="903"/>
      <c r="CU57" s="903"/>
      <c r="CV57" s="903"/>
      <c r="CW57" s="903"/>
    </row>
    <row r="58" spans="2:101" s="199" customFormat="1" ht="13.5" customHeight="1">
      <c r="B58" s="281"/>
      <c r="C58" s="281"/>
      <c r="D58" s="281"/>
      <c r="E58" s="281"/>
      <c r="F58" s="819"/>
      <c r="G58" s="874">
        <v>5</v>
      </c>
      <c r="H58" s="778"/>
      <c r="I58" s="778"/>
      <c r="J58" s="778"/>
      <c r="K58" s="778"/>
      <c r="L58" s="778">
        <v>4</v>
      </c>
      <c r="M58" s="778"/>
      <c r="N58" s="778"/>
      <c r="O58" s="778"/>
      <c r="P58" s="778"/>
      <c r="Q58" s="867">
        <v>9</v>
      </c>
      <c r="R58" s="867"/>
      <c r="S58" s="867"/>
      <c r="T58" s="867"/>
      <c r="U58" s="873"/>
      <c r="V58" s="281"/>
      <c r="W58" s="281"/>
      <c r="X58" s="281"/>
      <c r="Y58" s="281"/>
      <c r="Z58" s="819"/>
      <c r="AA58" s="874">
        <v>14</v>
      </c>
      <c r="AB58" s="778"/>
      <c r="AC58" s="778"/>
      <c r="AD58" s="778"/>
      <c r="AE58" s="778"/>
      <c r="AF58" s="778">
        <v>13</v>
      </c>
      <c r="AG58" s="778"/>
      <c r="AH58" s="778"/>
      <c r="AI58" s="778"/>
      <c r="AJ58" s="778"/>
      <c r="AK58" s="845">
        <v>27</v>
      </c>
      <c r="AL58" s="845"/>
      <c r="AM58" s="845"/>
      <c r="AN58" s="845"/>
      <c r="AO58" s="846"/>
      <c r="AP58" s="281"/>
      <c r="AQ58" s="281"/>
      <c r="AR58" s="281"/>
      <c r="AS58" s="281"/>
      <c r="AT58" s="819"/>
      <c r="AU58" s="834">
        <v>3</v>
      </c>
      <c r="AV58" s="835"/>
      <c r="AW58" s="835"/>
      <c r="AX58" s="835"/>
      <c r="AY58" s="835"/>
      <c r="AZ58" s="835">
        <v>7</v>
      </c>
      <c r="BA58" s="835"/>
      <c r="BB58" s="835"/>
      <c r="BC58" s="835"/>
      <c r="BD58" s="835"/>
      <c r="BE58" s="867">
        <v>10</v>
      </c>
      <c r="BF58" s="867"/>
      <c r="BG58" s="867"/>
      <c r="BH58" s="867"/>
      <c r="BI58" s="873"/>
      <c r="BJ58" s="281"/>
      <c r="BK58" s="281"/>
      <c r="BL58" s="281"/>
      <c r="BM58" s="281"/>
      <c r="BN58" s="819"/>
      <c r="BO58" s="874">
        <v>0</v>
      </c>
      <c r="BP58" s="778"/>
      <c r="BQ58" s="778"/>
      <c r="BR58" s="778"/>
      <c r="BS58" s="778"/>
      <c r="BT58" s="778">
        <v>0</v>
      </c>
      <c r="BU58" s="778"/>
      <c r="BV58" s="778"/>
      <c r="BW58" s="778"/>
      <c r="BX58" s="778"/>
      <c r="BY58" s="867">
        <v>0</v>
      </c>
      <c r="BZ58" s="867"/>
      <c r="CA58" s="867"/>
      <c r="CB58" s="867"/>
      <c r="CC58" s="873"/>
      <c r="CD58" s="875"/>
      <c r="CE58" s="781"/>
      <c r="CF58" s="781"/>
      <c r="CG58" s="781"/>
      <c r="CH58" s="826"/>
      <c r="CI58" s="891">
        <f>AA55+AA58+AA61+AA64+AA67+AA70+AA73+AA76+AU7+AU10</f>
        <v>91</v>
      </c>
      <c r="CJ58" s="890"/>
      <c r="CK58" s="890"/>
      <c r="CL58" s="890"/>
      <c r="CM58" s="890"/>
      <c r="CN58" s="890">
        <f>AF55+AF58+AF61+AF64+AF67+AF70+AF73+AF76+AZ7+AZ10</f>
        <v>155</v>
      </c>
      <c r="CO58" s="890"/>
      <c r="CP58" s="890"/>
      <c r="CQ58" s="890"/>
      <c r="CR58" s="890"/>
      <c r="CS58" s="890">
        <f t="shared" si="0"/>
        <v>246</v>
      </c>
      <c r="CT58" s="890"/>
      <c r="CU58" s="890"/>
      <c r="CV58" s="890"/>
      <c r="CW58" s="890"/>
    </row>
    <row r="59" spans="2:101" s="199" customFormat="1" ht="13.5" customHeight="1">
      <c r="B59" s="820"/>
      <c r="C59" s="820"/>
      <c r="D59" s="820"/>
      <c r="E59" s="820"/>
      <c r="F59" s="821"/>
      <c r="G59" s="779">
        <v>196</v>
      </c>
      <c r="H59" s="780"/>
      <c r="I59" s="780"/>
      <c r="J59" s="780"/>
      <c r="K59" s="780"/>
      <c r="L59" s="780">
        <v>180</v>
      </c>
      <c r="M59" s="780"/>
      <c r="N59" s="780"/>
      <c r="O59" s="780"/>
      <c r="P59" s="780"/>
      <c r="Q59" s="780">
        <v>376</v>
      </c>
      <c r="R59" s="780"/>
      <c r="S59" s="780"/>
      <c r="T59" s="780"/>
      <c r="U59" s="827"/>
      <c r="V59" s="820"/>
      <c r="W59" s="820"/>
      <c r="X59" s="820"/>
      <c r="Y59" s="820"/>
      <c r="Z59" s="821"/>
      <c r="AA59" s="779">
        <v>302</v>
      </c>
      <c r="AB59" s="780"/>
      <c r="AC59" s="780"/>
      <c r="AD59" s="780"/>
      <c r="AE59" s="780"/>
      <c r="AF59" s="780">
        <v>267</v>
      </c>
      <c r="AG59" s="780"/>
      <c r="AH59" s="780"/>
      <c r="AI59" s="780"/>
      <c r="AJ59" s="780"/>
      <c r="AK59" s="832">
        <v>569</v>
      </c>
      <c r="AL59" s="832"/>
      <c r="AM59" s="832"/>
      <c r="AN59" s="832"/>
      <c r="AO59" s="833"/>
      <c r="AP59" s="820"/>
      <c r="AQ59" s="820"/>
      <c r="AR59" s="820"/>
      <c r="AS59" s="820"/>
      <c r="AT59" s="821"/>
      <c r="AU59" s="779">
        <v>419</v>
      </c>
      <c r="AV59" s="780"/>
      <c r="AW59" s="780"/>
      <c r="AX59" s="780"/>
      <c r="AY59" s="780"/>
      <c r="AZ59" s="780">
        <v>445</v>
      </c>
      <c r="BA59" s="780"/>
      <c r="BB59" s="780"/>
      <c r="BC59" s="780"/>
      <c r="BD59" s="780"/>
      <c r="BE59" s="780">
        <v>864</v>
      </c>
      <c r="BF59" s="780"/>
      <c r="BG59" s="780"/>
      <c r="BH59" s="780"/>
      <c r="BI59" s="827"/>
      <c r="BJ59" s="820"/>
      <c r="BK59" s="820"/>
      <c r="BL59" s="820"/>
      <c r="BM59" s="820"/>
      <c r="BN59" s="821"/>
      <c r="BO59" s="779">
        <v>101</v>
      </c>
      <c r="BP59" s="780"/>
      <c r="BQ59" s="780"/>
      <c r="BR59" s="780"/>
      <c r="BS59" s="780"/>
      <c r="BT59" s="867">
        <v>272</v>
      </c>
      <c r="BU59" s="867"/>
      <c r="BV59" s="867"/>
      <c r="BW59" s="867"/>
      <c r="BX59" s="867"/>
      <c r="BY59" s="780">
        <v>373</v>
      </c>
      <c r="BZ59" s="780"/>
      <c r="CA59" s="780"/>
      <c r="CB59" s="780"/>
      <c r="CC59" s="827"/>
      <c r="CD59" s="909"/>
      <c r="CE59" s="910"/>
      <c r="CF59" s="910"/>
      <c r="CG59" s="910"/>
      <c r="CH59" s="911"/>
      <c r="CI59" s="892">
        <f>CI57+CI58</f>
        <v>3119</v>
      </c>
      <c r="CJ59" s="893"/>
      <c r="CK59" s="893"/>
      <c r="CL59" s="893"/>
      <c r="CM59" s="893"/>
      <c r="CN59" s="893">
        <f>CN57+CN58</f>
        <v>2877</v>
      </c>
      <c r="CO59" s="893"/>
      <c r="CP59" s="893"/>
      <c r="CQ59" s="893"/>
      <c r="CR59" s="893"/>
      <c r="CS59" s="893">
        <f t="shared" si="0"/>
        <v>5996</v>
      </c>
      <c r="CT59" s="893"/>
      <c r="CU59" s="893"/>
      <c r="CV59" s="893"/>
      <c r="CW59" s="893"/>
    </row>
    <row r="60" spans="2:101" s="199" customFormat="1" ht="13.5" customHeight="1">
      <c r="B60" s="781">
        <v>18</v>
      </c>
      <c r="C60" s="781"/>
      <c r="D60" s="781"/>
      <c r="E60" s="781"/>
      <c r="F60" s="826"/>
      <c r="G60" s="831">
        <v>208</v>
      </c>
      <c r="H60" s="828"/>
      <c r="I60" s="828"/>
      <c r="J60" s="828"/>
      <c r="K60" s="828"/>
      <c r="L60" s="828">
        <v>211</v>
      </c>
      <c r="M60" s="828"/>
      <c r="N60" s="828"/>
      <c r="O60" s="828"/>
      <c r="P60" s="828"/>
      <c r="Q60" s="824">
        <v>419</v>
      </c>
      <c r="R60" s="824"/>
      <c r="S60" s="824"/>
      <c r="T60" s="824"/>
      <c r="U60" s="825"/>
      <c r="V60" s="781">
        <v>42</v>
      </c>
      <c r="W60" s="781"/>
      <c r="X60" s="781"/>
      <c r="Y60" s="781"/>
      <c r="Z60" s="826"/>
      <c r="AA60" s="831">
        <v>285</v>
      </c>
      <c r="AB60" s="828"/>
      <c r="AC60" s="828"/>
      <c r="AD60" s="828"/>
      <c r="AE60" s="828"/>
      <c r="AF60" s="828">
        <v>234</v>
      </c>
      <c r="AG60" s="828"/>
      <c r="AH60" s="828"/>
      <c r="AI60" s="828"/>
      <c r="AJ60" s="828"/>
      <c r="AK60" s="829">
        <v>519</v>
      </c>
      <c r="AL60" s="829"/>
      <c r="AM60" s="829"/>
      <c r="AN60" s="829"/>
      <c r="AO60" s="830"/>
      <c r="AP60" s="781">
        <v>66</v>
      </c>
      <c r="AQ60" s="782"/>
      <c r="AR60" s="782"/>
      <c r="AS60" s="782"/>
      <c r="AT60" s="783"/>
      <c r="AU60" s="822">
        <v>434</v>
      </c>
      <c r="AV60" s="823"/>
      <c r="AW60" s="823"/>
      <c r="AX60" s="823"/>
      <c r="AY60" s="823"/>
      <c r="AZ60" s="823">
        <v>478</v>
      </c>
      <c r="BA60" s="823"/>
      <c r="BB60" s="823"/>
      <c r="BC60" s="823"/>
      <c r="BD60" s="823"/>
      <c r="BE60" s="824">
        <v>912</v>
      </c>
      <c r="BF60" s="824"/>
      <c r="BG60" s="824"/>
      <c r="BH60" s="824"/>
      <c r="BI60" s="825"/>
      <c r="BJ60" s="781">
        <v>90</v>
      </c>
      <c r="BK60" s="782"/>
      <c r="BL60" s="782"/>
      <c r="BM60" s="782"/>
      <c r="BN60" s="783"/>
      <c r="BO60" s="831">
        <v>92</v>
      </c>
      <c r="BP60" s="828"/>
      <c r="BQ60" s="828"/>
      <c r="BR60" s="828"/>
      <c r="BS60" s="828"/>
      <c r="BT60" s="828">
        <v>252</v>
      </c>
      <c r="BU60" s="828"/>
      <c r="BV60" s="828"/>
      <c r="BW60" s="828"/>
      <c r="BX60" s="828"/>
      <c r="BY60" s="828">
        <v>344</v>
      </c>
      <c r="BZ60" s="828"/>
      <c r="CA60" s="828"/>
      <c r="CB60" s="828"/>
      <c r="CC60" s="878"/>
      <c r="CD60" s="881" t="s">
        <v>734</v>
      </c>
      <c r="CE60" s="817"/>
      <c r="CF60" s="817"/>
      <c r="CG60" s="817"/>
      <c r="CH60" s="818"/>
      <c r="CI60" s="908">
        <f>AU12+AU15+AU18+AU21+AU24+AU27+AU30+AU33+AU36+AU39</f>
        <v>4048</v>
      </c>
      <c r="CJ60" s="903"/>
      <c r="CK60" s="903"/>
      <c r="CL60" s="903"/>
      <c r="CM60" s="903"/>
      <c r="CN60" s="903">
        <f>AZ12+AZ15+AZ18+AZ21+AZ24+AZ27+AZ30+AZ33+AZ36+AZ39</f>
        <v>3863</v>
      </c>
      <c r="CO60" s="903"/>
      <c r="CP60" s="903"/>
      <c r="CQ60" s="903"/>
      <c r="CR60" s="903"/>
      <c r="CS60" s="903">
        <f t="shared" si="0"/>
        <v>7911</v>
      </c>
      <c r="CT60" s="903"/>
      <c r="CU60" s="903"/>
      <c r="CV60" s="903"/>
      <c r="CW60" s="903"/>
    </row>
    <row r="61" spans="2:101" s="199" customFormat="1" ht="13.5" customHeight="1">
      <c r="B61" s="281"/>
      <c r="C61" s="281"/>
      <c r="D61" s="281"/>
      <c r="E61" s="281"/>
      <c r="F61" s="819"/>
      <c r="G61" s="874">
        <v>11</v>
      </c>
      <c r="H61" s="778"/>
      <c r="I61" s="778"/>
      <c r="J61" s="778"/>
      <c r="K61" s="778"/>
      <c r="L61" s="778">
        <v>7</v>
      </c>
      <c r="M61" s="778"/>
      <c r="N61" s="778"/>
      <c r="O61" s="778"/>
      <c r="P61" s="778"/>
      <c r="Q61" s="867">
        <v>18</v>
      </c>
      <c r="R61" s="867"/>
      <c r="S61" s="867"/>
      <c r="T61" s="867"/>
      <c r="U61" s="873"/>
      <c r="V61" s="281"/>
      <c r="W61" s="281"/>
      <c r="X61" s="281"/>
      <c r="Y61" s="281"/>
      <c r="Z61" s="819"/>
      <c r="AA61" s="874">
        <v>14</v>
      </c>
      <c r="AB61" s="778"/>
      <c r="AC61" s="778"/>
      <c r="AD61" s="778"/>
      <c r="AE61" s="778"/>
      <c r="AF61" s="778">
        <v>17</v>
      </c>
      <c r="AG61" s="778"/>
      <c r="AH61" s="778"/>
      <c r="AI61" s="778"/>
      <c r="AJ61" s="778"/>
      <c r="AK61" s="845">
        <v>31</v>
      </c>
      <c r="AL61" s="845"/>
      <c r="AM61" s="845"/>
      <c r="AN61" s="845"/>
      <c r="AO61" s="846"/>
      <c r="AP61" s="782"/>
      <c r="AQ61" s="782"/>
      <c r="AR61" s="782"/>
      <c r="AS61" s="782"/>
      <c r="AT61" s="783"/>
      <c r="AU61" s="834">
        <v>3</v>
      </c>
      <c r="AV61" s="835"/>
      <c r="AW61" s="835"/>
      <c r="AX61" s="835"/>
      <c r="AY61" s="835"/>
      <c r="AZ61" s="835">
        <v>14</v>
      </c>
      <c r="BA61" s="835"/>
      <c r="BB61" s="835"/>
      <c r="BC61" s="835"/>
      <c r="BD61" s="835"/>
      <c r="BE61" s="867">
        <v>17</v>
      </c>
      <c r="BF61" s="867"/>
      <c r="BG61" s="867"/>
      <c r="BH61" s="867"/>
      <c r="BI61" s="873"/>
      <c r="BJ61" s="782"/>
      <c r="BK61" s="782"/>
      <c r="BL61" s="782"/>
      <c r="BM61" s="782"/>
      <c r="BN61" s="783"/>
      <c r="BO61" s="874">
        <v>0</v>
      </c>
      <c r="BP61" s="778"/>
      <c r="BQ61" s="778"/>
      <c r="BR61" s="778"/>
      <c r="BS61" s="778"/>
      <c r="BT61" s="778">
        <v>0</v>
      </c>
      <c r="BU61" s="778"/>
      <c r="BV61" s="778"/>
      <c r="BW61" s="778"/>
      <c r="BX61" s="778"/>
      <c r="BY61" s="867">
        <v>0</v>
      </c>
      <c r="BZ61" s="867"/>
      <c r="CA61" s="867"/>
      <c r="CB61" s="867"/>
      <c r="CC61" s="873"/>
      <c r="CD61" s="875"/>
      <c r="CE61" s="781"/>
      <c r="CF61" s="781"/>
      <c r="CG61" s="781"/>
      <c r="CH61" s="826"/>
      <c r="CI61" s="891">
        <f>AU13+AU16+AU19+AU22+AU25+AU28+AU31+AU34+AU37+AU40</f>
        <v>63</v>
      </c>
      <c r="CJ61" s="890"/>
      <c r="CK61" s="890"/>
      <c r="CL61" s="890"/>
      <c r="CM61" s="890"/>
      <c r="CN61" s="890">
        <f>AZ13+AZ16+AZ19+AZ22+AZ25+AZ28+AZ31+AZ34+AZ37+AZ40</f>
        <v>167</v>
      </c>
      <c r="CO61" s="890"/>
      <c r="CP61" s="890"/>
      <c r="CQ61" s="890"/>
      <c r="CR61" s="890"/>
      <c r="CS61" s="890">
        <f t="shared" si="0"/>
        <v>230</v>
      </c>
      <c r="CT61" s="890"/>
      <c r="CU61" s="890"/>
      <c r="CV61" s="890"/>
      <c r="CW61" s="890"/>
    </row>
    <row r="62" spans="2:101" s="199" customFormat="1" ht="13.5" customHeight="1">
      <c r="B62" s="820"/>
      <c r="C62" s="820"/>
      <c r="D62" s="820"/>
      <c r="E62" s="820"/>
      <c r="F62" s="821"/>
      <c r="G62" s="779">
        <v>219</v>
      </c>
      <c r="H62" s="780"/>
      <c r="I62" s="780"/>
      <c r="J62" s="780"/>
      <c r="K62" s="780"/>
      <c r="L62" s="780">
        <v>218</v>
      </c>
      <c r="M62" s="780"/>
      <c r="N62" s="780"/>
      <c r="O62" s="780"/>
      <c r="P62" s="780"/>
      <c r="Q62" s="780">
        <v>437</v>
      </c>
      <c r="R62" s="780"/>
      <c r="S62" s="780"/>
      <c r="T62" s="780"/>
      <c r="U62" s="827"/>
      <c r="V62" s="820"/>
      <c r="W62" s="820"/>
      <c r="X62" s="820"/>
      <c r="Y62" s="820"/>
      <c r="Z62" s="821"/>
      <c r="AA62" s="779">
        <v>299</v>
      </c>
      <c r="AB62" s="780"/>
      <c r="AC62" s="780"/>
      <c r="AD62" s="780"/>
      <c r="AE62" s="780"/>
      <c r="AF62" s="780">
        <v>251</v>
      </c>
      <c r="AG62" s="780"/>
      <c r="AH62" s="780"/>
      <c r="AI62" s="780"/>
      <c r="AJ62" s="780"/>
      <c r="AK62" s="832">
        <v>550</v>
      </c>
      <c r="AL62" s="832"/>
      <c r="AM62" s="832"/>
      <c r="AN62" s="832"/>
      <c r="AO62" s="833"/>
      <c r="AP62" s="784"/>
      <c r="AQ62" s="784"/>
      <c r="AR62" s="784"/>
      <c r="AS62" s="784"/>
      <c r="AT62" s="785"/>
      <c r="AU62" s="779">
        <v>437</v>
      </c>
      <c r="AV62" s="780"/>
      <c r="AW62" s="780"/>
      <c r="AX62" s="780"/>
      <c r="AY62" s="780"/>
      <c r="AZ62" s="780">
        <v>492</v>
      </c>
      <c r="BA62" s="780"/>
      <c r="BB62" s="780"/>
      <c r="BC62" s="780"/>
      <c r="BD62" s="780"/>
      <c r="BE62" s="780">
        <v>929</v>
      </c>
      <c r="BF62" s="780"/>
      <c r="BG62" s="780"/>
      <c r="BH62" s="780"/>
      <c r="BI62" s="827"/>
      <c r="BJ62" s="784"/>
      <c r="BK62" s="784"/>
      <c r="BL62" s="784"/>
      <c r="BM62" s="784"/>
      <c r="BN62" s="785"/>
      <c r="BO62" s="779">
        <v>92</v>
      </c>
      <c r="BP62" s="780"/>
      <c r="BQ62" s="780"/>
      <c r="BR62" s="780"/>
      <c r="BS62" s="780"/>
      <c r="BT62" s="867">
        <v>252</v>
      </c>
      <c r="BU62" s="867"/>
      <c r="BV62" s="867"/>
      <c r="BW62" s="867"/>
      <c r="BX62" s="867"/>
      <c r="BY62" s="780">
        <v>344</v>
      </c>
      <c r="BZ62" s="780"/>
      <c r="CA62" s="780"/>
      <c r="CB62" s="780"/>
      <c r="CC62" s="827"/>
      <c r="CD62" s="909"/>
      <c r="CE62" s="910"/>
      <c r="CF62" s="910"/>
      <c r="CG62" s="910"/>
      <c r="CH62" s="911"/>
      <c r="CI62" s="892">
        <f>CI60+CI61</f>
        <v>4111</v>
      </c>
      <c r="CJ62" s="893"/>
      <c r="CK62" s="893"/>
      <c r="CL62" s="893"/>
      <c r="CM62" s="893"/>
      <c r="CN62" s="893">
        <f>CN60+CN61</f>
        <v>4030</v>
      </c>
      <c r="CO62" s="893"/>
      <c r="CP62" s="893"/>
      <c r="CQ62" s="893"/>
      <c r="CR62" s="893"/>
      <c r="CS62" s="893">
        <f t="shared" si="0"/>
        <v>8141</v>
      </c>
      <c r="CT62" s="893"/>
      <c r="CU62" s="893"/>
      <c r="CV62" s="893"/>
      <c r="CW62" s="893"/>
    </row>
    <row r="63" spans="2:101" s="199" customFormat="1" ht="13.5" customHeight="1">
      <c r="B63" s="817">
        <v>19</v>
      </c>
      <c r="C63" s="817"/>
      <c r="D63" s="817"/>
      <c r="E63" s="817"/>
      <c r="F63" s="818"/>
      <c r="G63" s="831">
        <v>199</v>
      </c>
      <c r="H63" s="828"/>
      <c r="I63" s="828"/>
      <c r="J63" s="828"/>
      <c r="K63" s="828"/>
      <c r="L63" s="828">
        <v>198</v>
      </c>
      <c r="M63" s="828"/>
      <c r="N63" s="828"/>
      <c r="O63" s="828"/>
      <c r="P63" s="828"/>
      <c r="Q63" s="824">
        <v>397</v>
      </c>
      <c r="R63" s="824"/>
      <c r="S63" s="824"/>
      <c r="T63" s="824"/>
      <c r="U63" s="825"/>
      <c r="V63" s="817">
        <v>43</v>
      </c>
      <c r="W63" s="817"/>
      <c r="X63" s="817"/>
      <c r="Y63" s="817"/>
      <c r="Z63" s="818"/>
      <c r="AA63" s="831">
        <v>244</v>
      </c>
      <c r="AB63" s="828"/>
      <c r="AC63" s="828"/>
      <c r="AD63" s="828"/>
      <c r="AE63" s="828"/>
      <c r="AF63" s="828">
        <v>230</v>
      </c>
      <c r="AG63" s="828"/>
      <c r="AH63" s="828"/>
      <c r="AI63" s="828"/>
      <c r="AJ63" s="828"/>
      <c r="AK63" s="829">
        <v>474</v>
      </c>
      <c r="AL63" s="829"/>
      <c r="AM63" s="829"/>
      <c r="AN63" s="829"/>
      <c r="AO63" s="830"/>
      <c r="AP63" s="781">
        <v>67</v>
      </c>
      <c r="AQ63" s="781"/>
      <c r="AR63" s="781"/>
      <c r="AS63" s="781"/>
      <c r="AT63" s="826"/>
      <c r="AU63" s="822">
        <v>499</v>
      </c>
      <c r="AV63" s="823"/>
      <c r="AW63" s="823"/>
      <c r="AX63" s="823"/>
      <c r="AY63" s="823"/>
      <c r="AZ63" s="823">
        <v>479</v>
      </c>
      <c r="BA63" s="823"/>
      <c r="BB63" s="823"/>
      <c r="BC63" s="823"/>
      <c r="BD63" s="823"/>
      <c r="BE63" s="824">
        <v>978</v>
      </c>
      <c r="BF63" s="824"/>
      <c r="BG63" s="824"/>
      <c r="BH63" s="824"/>
      <c r="BI63" s="825"/>
      <c r="BJ63" s="781">
        <v>91</v>
      </c>
      <c r="BK63" s="781"/>
      <c r="BL63" s="781"/>
      <c r="BM63" s="781"/>
      <c r="BN63" s="826"/>
      <c r="BO63" s="831">
        <v>88</v>
      </c>
      <c r="BP63" s="828"/>
      <c r="BQ63" s="828"/>
      <c r="BR63" s="828"/>
      <c r="BS63" s="828"/>
      <c r="BT63" s="828">
        <v>205</v>
      </c>
      <c r="BU63" s="828"/>
      <c r="BV63" s="828"/>
      <c r="BW63" s="828"/>
      <c r="BX63" s="828"/>
      <c r="BY63" s="828">
        <v>293</v>
      </c>
      <c r="BZ63" s="828"/>
      <c r="CA63" s="828"/>
      <c r="CB63" s="828"/>
      <c r="CC63" s="878"/>
      <c r="CD63" s="881" t="s">
        <v>735</v>
      </c>
      <c r="CE63" s="817"/>
      <c r="CF63" s="817"/>
      <c r="CG63" s="817"/>
      <c r="CH63" s="818"/>
      <c r="CI63" s="908">
        <f>AU42+AU45+AU48+AU51+AU54+AU57+AU60+AU63+AU66+AU69</f>
        <v>4352</v>
      </c>
      <c r="CJ63" s="903"/>
      <c r="CK63" s="903"/>
      <c r="CL63" s="903"/>
      <c r="CM63" s="903"/>
      <c r="CN63" s="903">
        <f>AZ42+AZ45+AZ48+AZ51+AZ54+AZ57+AZ60+AZ63+AZ66+AZ69</f>
        <v>4462</v>
      </c>
      <c r="CO63" s="903"/>
      <c r="CP63" s="903"/>
      <c r="CQ63" s="903"/>
      <c r="CR63" s="903"/>
      <c r="CS63" s="903">
        <f t="shared" si="0"/>
        <v>8814</v>
      </c>
      <c r="CT63" s="903"/>
      <c r="CU63" s="903"/>
      <c r="CV63" s="903"/>
      <c r="CW63" s="903"/>
    </row>
    <row r="64" spans="2:101" s="199" customFormat="1" ht="13.5" customHeight="1">
      <c r="B64" s="281"/>
      <c r="C64" s="281"/>
      <c r="D64" s="281"/>
      <c r="E64" s="281"/>
      <c r="F64" s="819"/>
      <c r="G64" s="874">
        <v>24</v>
      </c>
      <c r="H64" s="778"/>
      <c r="I64" s="778"/>
      <c r="J64" s="778"/>
      <c r="K64" s="778"/>
      <c r="L64" s="778">
        <v>8</v>
      </c>
      <c r="M64" s="778"/>
      <c r="N64" s="778"/>
      <c r="O64" s="778"/>
      <c r="P64" s="778"/>
      <c r="Q64" s="867">
        <v>32</v>
      </c>
      <c r="R64" s="867"/>
      <c r="S64" s="867"/>
      <c r="T64" s="867"/>
      <c r="U64" s="873"/>
      <c r="V64" s="281"/>
      <c r="W64" s="281"/>
      <c r="X64" s="281"/>
      <c r="Y64" s="281"/>
      <c r="Z64" s="819"/>
      <c r="AA64" s="874">
        <v>11</v>
      </c>
      <c r="AB64" s="778"/>
      <c r="AC64" s="778"/>
      <c r="AD64" s="778"/>
      <c r="AE64" s="778"/>
      <c r="AF64" s="778">
        <v>21</v>
      </c>
      <c r="AG64" s="778"/>
      <c r="AH64" s="778"/>
      <c r="AI64" s="778"/>
      <c r="AJ64" s="778"/>
      <c r="AK64" s="845">
        <v>32</v>
      </c>
      <c r="AL64" s="845"/>
      <c r="AM64" s="845"/>
      <c r="AN64" s="845"/>
      <c r="AO64" s="846"/>
      <c r="AP64" s="281"/>
      <c r="AQ64" s="281"/>
      <c r="AR64" s="281"/>
      <c r="AS64" s="281"/>
      <c r="AT64" s="819"/>
      <c r="AU64" s="834">
        <v>1</v>
      </c>
      <c r="AV64" s="835"/>
      <c r="AW64" s="835"/>
      <c r="AX64" s="835"/>
      <c r="AY64" s="835"/>
      <c r="AZ64" s="835">
        <v>5</v>
      </c>
      <c r="BA64" s="835"/>
      <c r="BB64" s="835"/>
      <c r="BC64" s="835"/>
      <c r="BD64" s="835"/>
      <c r="BE64" s="867">
        <v>6</v>
      </c>
      <c r="BF64" s="867"/>
      <c r="BG64" s="867"/>
      <c r="BH64" s="867"/>
      <c r="BI64" s="873"/>
      <c r="BJ64" s="281"/>
      <c r="BK64" s="281"/>
      <c r="BL64" s="281"/>
      <c r="BM64" s="281"/>
      <c r="BN64" s="819"/>
      <c r="BO64" s="874">
        <v>0</v>
      </c>
      <c r="BP64" s="778"/>
      <c r="BQ64" s="778"/>
      <c r="BR64" s="778"/>
      <c r="BS64" s="778"/>
      <c r="BT64" s="778">
        <v>0</v>
      </c>
      <c r="BU64" s="778"/>
      <c r="BV64" s="778"/>
      <c r="BW64" s="778"/>
      <c r="BX64" s="778"/>
      <c r="BY64" s="867">
        <v>0</v>
      </c>
      <c r="BZ64" s="867"/>
      <c r="CA64" s="867"/>
      <c r="CB64" s="867"/>
      <c r="CC64" s="873"/>
      <c r="CD64" s="875"/>
      <c r="CE64" s="781"/>
      <c r="CF64" s="781"/>
      <c r="CG64" s="781"/>
      <c r="CH64" s="826"/>
      <c r="CI64" s="891">
        <f>AU43+AU46+AU49+AU52+AU55+AU58+AU61+AU64+AU67+AU70</f>
        <v>32</v>
      </c>
      <c r="CJ64" s="890"/>
      <c r="CK64" s="890"/>
      <c r="CL64" s="890"/>
      <c r="CM64" s="890"/>
      <c r="CN64" s="890">
        <f>AZ43+AZ46+AZ49+AZ52+AZ55+AZ58+AZ61+AZ64+AZ67+AZ70</f>
        <v>86</v>
      </c>
      <c r="CO64" s="890"/>
      <c r="CP64" s="890"/>
      <c r="CQ64" s="890"/>
      <c r="CR64" s="890"/>
      <c r="CS64" s="890">
        <f t="shared" si="0"/>
        <v>118</v>
      </c>
      <c r="CT64" s="890"/>
      <c r="CU64" s="890"/>
      <c r="CV64" s="890"/>
      <c r="CW64" s="890"/>
    </row>
    <row r="65" spans="2:101" s="199" customFormat="1" ht="13.5" customHeight="1">
      <c r="B65" s="820"/>
      <c r="C65" s="820"/>
      <c r="D65" s="820"/>
      <c r="E65" s="820"/>
      <c r="F65" s="821"/>
      <c r="G65" s="779">
        <v>223</v>
      </c>
      <c r="H65" s="780"/>
      <c r="I65" s="780"/>
      <c r="J65" s="780"/>
      <c r="K65" s="780"/>
      <c r="L65" s="780">
        <v>206</v>
      </c>
      <c r="M65" s="780"/>
      <c r="N65" s="780"/>
      <c r="O65" s="780"/>
      <c r="P65" s="780"/>
      <c r="Q65" s="780">
        <v>429</v>
      </c>
      <c r="R65" s="780"/>
      <c r="S65" s="780"/>
      <c r="T65" s="780"/>
      <c r="U65" s="827"/>
      <c r="V65" s="820"/>
      <c r="W65" s="820"/>
      <c r="X65" s="820"/>
      <c r="Y65" s="820"/>
      <c r="Z65" s="821"/>
      <c r="AA65" s="779">
        <v>255</v>
      </c>
      <c r="AB65" s="780"/>
      <c r="AC65" s="780"/>
      <c r="AD65" s="780"/>
      <c r="AE65" s="780"/>
      <c r="AF65" s="780">
        <v>251</v>
      </c>
      <c r="AG65" s="780"/>
      <c r="AH65" s="780"/>
      <c r="AI65" s="780"/>
      <c r="AJ65" s="780"/>
      <c r="AK65" s="832">
        <v>506</v>
      </c>
      <c r="AL65" s="832"/>
      <c r="AM65" s="832"/>
      <c r="AN65" s="832"/>
      <c r="AO65" s="833"/>
      <c r="AP65" s="820"/>
      <c r="AQ65" s="820"/>
      <c r="AR65" s="820"/>
      <c r="AS65" s="820"/>
      <c r="AT65" s="821"/>
      <c r="AU65" s="779">
        <v>500</v>
      </c>
      <c r="AV65" s="780"/>
      <c r="AW65" s="780"/>
      <c r="AX65" s="780"/>
      <c r="AY65" s="780"/>
      <c r="AZ65" s="780">
        <v>484</v>
      </c>
      <c r="BA65" s="780"/>
      <c r="BB65" s="780"/>
      <c r="BC65" s="780"/>
      <c r="BD65" s="780"/>
      <c r="BE65" s="780">
        <v>984</v>
      </c>
      <c r="BF65" s="780"/>
      <c r="BG65" s="780"/>
      <c r="BH65" s="780"/>
      <c r="BI65" s="827"/>
      <c r="BJ65" s="820"/>
      <c r="BK65" s="820"/>
      <c r="BL65" s="820"/>
      <c r="BM65" s="820"/>
      <c r="BN65" s="821"/>
      <c r="BO65" s="779">
        <v>88</v>
      </c>
      <c r="BP65" s="780"/>
      <c r="BQ65" s="780"/>
      <c r="BR65" s="780"/>
      <c r="BS65" s="780"/>
      <c r="BT65" s="867">
        <v>205</v>
      </c>
      <c r="BU65" s="867"/>
      <c r="BV65" s="867"/>
      <c r="BW65" s="867"/>
      <c r="BX65" s="867"/>
      <c r="BY65" s="780">
        <v>293</v>
      </c>
      <c r="BZ65" s="780"/>
      <c r="CA65" s="780"/>
      <c r="CB65" s="780"/>
      <c r="CC65" s="827"/>
      <c r="CD65" s="909"/>
      <c r="CE65" s="910"/>
      <c r="CF65" s="910"/>
      <c r="CG65" s="910"/>
      <c r="CH65" s="911"/>
      <c r="CI65" s="892">
        <f>CI63+CI64</f>
        <v>4384</v>
      </c>
      <c r="CJ65" s="893"/>
      <c r="CK65" s="893"/>
      <c r="CL65" s="893"/>
      <c r="CM65" s="893"/>
      <c r="CN65" s="893">
        <f>CN63+CN64</f>
        <v>4548</v>
      </c>
      <c r="CO65" s="893"/>
      <c r="CP65" s="893"/>
      <c r="CQ65" s="893"/>
      <c r="CR65" s="893"/>
      <c r="CS65" s="893">
        <f t="shared" si="0"/>
        <v>8932</v>
      </c>
      <c r="CT65" s="893"/>
      <c r="CU65" s="893"/>
      <c r="CV65" s="893"/>
      <c r="CW65" s="893"/>
    </row>
    <row r="66" spans="2:101" s="199" customFormat="1" ht="13.5" customHeight="1">
      <c r="B66" s="781">
        <v>20</v>
      </c>
      <c r="C66" s="781"/>
      <c r="D66" s="781"/>
      <c r="E66" s="781"/>
      <c r="F66" s="826"/>
      <c r="G66" s="831">
        <v>210</v>
      </c>
      <c r="H66" s="828"/>
      <c r="I66" s="828"/>
      <c r="J66" s="828"/>
      <c r="K66" s="828"/>
      <c r="L66" s="828">
        <v>186</v>
      </c>
      <c r="M66" s="828"/>
      <c r="N66" s="828"/>
      <c r="O66" s="828"/>
      <c r="P66" s="828"/>
      <c r="Q66" s="824">
        <v>396</v>
      </c>
      <c r="R66" s="824"/>
      <c r="S66" s="824"/>
      <c r="T66" s="824"/>
      <c r="U66" s="825"/>
      <c r="V66" s="781">
        <v>44</v>
      </c>
      <c r="W66" s="781"/>
      <c r="X66" s="781"/>
      <c r="Y66" s="781"/>
      <c r="Z66" s="826"/>
      <c r="AA66" s="831">
        <v>314</v>
      </c>
      <c r="AB66" s="828"/>
      <c r="AC66" s="828"/>
      <c r="AD66" s="828"/>
      <c r="AE66" s="828"/>
      <c r="AF66" s="828">
        <v>267</v>
      </c>
      <c r="AG66" s="828"/>
      <c r="AH66" s="828"/>
      <c r="AI66" s="828"/>
      <c r="AJ66" s="828"/>
      <c r="AK66" s="829">
        <v>581</v>
      </c>
      <c r="AL66" s="829"/>
      <c r="AM66" s="829"/>
      <c r="AN66" s="829"/>
      <c r="AO66" s="830"/>
      <c r="AP66" s="781">
        <v>68</v>
      </c>
      <c r="AQ66" s="782"/>
      <c r="AR66" s="782"/>
      <c r="AS66" s="782"/>
      <c r="AT66" s="783"/>
      <c r="AU66" s="822">
        <v>471</v>
      </c>
      <c r="AV66" s="823"/>
      <c r="AW66" s="823"/>
      <c r="AX66" s="823"/>
      <c r="AY66" s="823"/>
      <c r="AZ66" s="823">
        <v>423</v>
      </c>
      <c r="BA66" s="823"/>
      <c r="BB66" s="823"/>
      <c r="BC66" s="823"/>
      <c r="BD66" s="823"/>
      <c r="BE66" s="824">
        <v>894</v>
      </c>
      <c r="BF66" s="824"/>
      <c r="BG66" s="824"/>
      <c r="BH66" s="824"/>
      <c r="BI66" s="825"/>
      <c r="BJ66" s="781">
        <v>92</v>
      </c>
      <c r="BK66" s="782"/>
      <c r="BL66" s="782"/>
      <c r="BM66" s="782"/>
      <c r="BN66" s="783"/>
      <c r="BO66" s="831">
        <v>61</v>
      </c>
      <c r="BP66" s="828"/>
      <c r="BQ66" s="828"/>
      <c r="BR66" s="828"/>
      <c r="BS66" s="828"/>
      <c r="BT66" s="828">
        <v>192</v>
      </c>
      <c r="BU66" s="828"/>
      <c r="BV66" s="828"/>
      <c r="BW66" s="828"/>
      <c r="BX66" s="828"/>
      <c r="BY66" s="828">
        <v>253</v>
      </c>
      <c r="BZ66" s="828"/>
      <c r="CA66" s="828"/>
      <c r="CB66" s="828"/>
      <c r="CC66" s="878"/>
      <c r="CD66" s="881" t="s">
        <v>736</v>
      </c>
      <c r="CE66" s="817"/>
      <c r="CF66" s="817"/>
      <c r="CG66" s="817"/>
      <c r="CH66" s="818"/>
      <c r="CI66" s="908">
        <f>AU72+AU75+BO6+BO9+BO12+BO15+BO18+BO21+BO24+BO27</f>
        <v>4651</v>
      </c>
      <c r="CJ66" s="903"/>
      <c r="CK66" s="903"/>
      <c r="CL66" s="903"/>
      <c r="CM66" s="903"/>
      <c r="CN66" s="903">
        <f>AZ72+AZ75+BT6+BT9+BT12+BT15+BT18+BT21+BT24+BT27</f>
        <v>5058</v>
      </c>
      <c r="CO66" s="903"/>
      <c r="CP66" s="903"/>
      <c r="CQ66" s="903"/>
      <c r="CR66" s="903"/>
      <c r="CS66" s="903">
        <f t="shared" si="0"/>
        <v>9709</v>
      </c>
      <c r="CT66" s="903"/>
      <c r="CU66" s="903"/>
      <c r="CV66" s="903"/>
      <c r="CW66" s="903"/>
    </row>
    <row r="67" spans="2:101" s="199" customFormat="1" ht="13.5" customHeight="1">
      <c r="B67" s="281"/>
      <c r="C67" s="281"/>
      <c r="D67" s="281"/>
      <c r="E67" s="281"/>
      <c r="F67" s="819"/>
      <c r="G67" s="874">
        <v>57</v>
      </c>
      <c r="H67" s="778"/>
      <c r="I67" s="778"/>
      <c r="J67" s="778"/>
      <c r="K67" s="778"/>
      <c r="L67" s="778">
        <v>20</v>
      </c>
      <c r="M67" s="778"/>
      <c r="N67" s="778"/>
      <c r="O67" s="778"/>
      <c r="P67" s="778"/>
      <c r="Q67" s="867">
        <v>77</v>
      </c>
      <c r="R67" s="867"/>
      <c r="S67" s="867"/>
      <c r="T67" s="867"/>
      <c r="U67" s="873"/>
      <c r="V67" s="281"/>
      <c r="W67" s="281"/>
      <c r="X67" s="281"/>
      <c r="Y67" s="281"/>
      <c r="Z67" s="819"/>
      <c r="AA67" s="874">
        <v>9</v>
      </c>
      <c r="AB67" s="778"/>
      <c r="AC67" s="778"/>
      <c r="AD67" s="778"/>
      <c r="AE67" s="778"/>
      <c r="AF67" s="778">
        <v>17</v>
      </c>
      <c r="AG67" s="778"/>
      <c r="AH67" s="778"/>
      <c r="AI67" s="778"/>
      <c r="AJ67" s="778"/>
      <c r="AK67" s="845">
        <v>26</v>
      </c>
      <c r="AL67" s="845"/>
      <c r="AM67" s="845"/>
      <c r="AN67" s="845"/>
      <c r="AO67" s="846"/>
      <c r="AP67" s="782"/>
      <c r="AQ67" s="782"/>
      <c r="AR67" s="782"/>
      <c r="AS67" s="782"/>
      <c r="AT67" s="783"/>
      <c r="AU67" s="834">
        <v>2</v>
      </c>
      <c r="AV67" s="835"/>
      <c r="AW67" s="835"/>
      <c r="AX67" s="835"/>
      <c r="AY67" s="835"/>
      <c r="AZ67" s="835">
        <v>7</v>
      </c>
      <c r="BA67" s="835"/>
      <c r="BB67" s="835"/>
      <c r="BC67" s="835"/>
      <c r="BD67" s="835"/>
      <c r="BE67" s="867">
        <v>9</v>
      </c>
      <c r="BF67" s="867"/>
      <c r="BG67" s="867"/>
      <c r="BH67" s="867"/>
      <c r="BI67" s="873"/>
      <c r="BJ67" s="782"/>
      <c r="BK67" s="782"/>
      <c r="BL67" s="782"/>
      <c r="BM67" s="782"/>
      <c r="BN67" s="783"/>
      <c r="BO67" s="874">
        <v>0</v>
      </c>
      <c r="BP67" s="778"/>
      <c r="BQ67" s="778"/>
      <c r="BR67" s="778"/>
      <c r="BS67" s="778"/>
      <c r="BT67" s="778">
        <v>0</v>
      </c>
      <c r="BU67" s="778"/>
      <c r="BV67" s="778"/>
      <c r="BW67" s="778"/>
      <c r="BX67" s="778"/>
      <c r="BY67" s="867">
        <v>0</v>
      </c>
      <c r="BZ67" s="867"/>
      <c r="CA67" s="867"/>
      <c r="CB67" s="867"/>
      <c r="CC67" s="873"/>
      <c r="CD67" s="875"/>
      <c r="CE67" s="781"/>
      <c r="CF67" s="781"/>
      <c r="CG67" s="781"/>
      <c r="CH67" s="826"/>
      <c r="CI67" s="891">
        <f>AU73+AU76+BO7+BO10+BO13+BO16+BO19+BO22+BO25+BO28</f>
        <v>10</v>
      </c>
      <c r="CJ67" s="890"/>
      <c r="CK67" s="890"/>
      <c r="CL67" s="890"/>
      <c r="CM67" s="890"/>
      <c r="CN67" s="890">
        <f>AZ73+AZ76+BT7+BT10+BT13+BT16+BT19+BT22+BT25+BT28</f>
        <v>23</v>
      </c>
      <c r="CO67" s="890"/>
      <c r="CP67" s="890"/>
      <c r="CQ67" s="890"/>
      <c r="CR67" s="890"/>
      <c r="CS67" s="890">
        <f t="shared" si="0"/>
        <v>33</v>
      </c>
      <c r="CT67" s="890"/>
      <c r="CU67" s="890"/>
      <c r="CV67" s="890"/>
      <c r="CW67" s="890"/>
    </row>
    <row r="68" spans="2:101" s="199" customFormat="1" ht="13.5" customHeight="1">
      <c r="B68" s="820"/>
      <c r="C68" s="820"/>
      <c r="D68" s="820"/>
      <c r="E68" s="820"/>
      <c r="F68" s="821"/>
      <c r="G68" s="779">
        <v>267</v>
      </c>
      <c r="H68" s="780"/>
      <c r="I68" s="780"/>
      <c r="J68" s="780"/>
      <c r="K68" s="780"/>
      <c r="L68" s="780">
        <v>206</v>
      </c>
      <c r="M68" s="780"/>
      <c r="N68" s="780"/>
      <c r="O68" s="780"/>
      <c r="P68" s="780"/>
      <c r="Q68" s="780">
        <v>473</v>
      </c>
      <c r="R68" s="780"/>
      <c r="S68" s="780"/>
      <c r="T68" s="780"/>
      <c r="U68" s="827"/>
      <c r="V68" s="820"/>
      <c r="W68" s="820"/>
      <c r="X68" s="820"/>
      <c r="Y68" s="820"/>
      <c r="Z68" s="821"/>
      <c r="AA68" s="779">
        <v>323</v>
      </c>
      <c r="AB68" s="780"/>
      <c r="AC68" s="780"/>
      <c r="AD68" s="780"/>
      <c r="AE68" s="780"/>
      <c r="AF68" s="780">
        <v>284</v>
      </c>
      <c r="AG68" s="780"/>
      <c r="AH68" s="780"/>
      <c r="AI68" s="780"/>
      <c r="AJ68" s="780"/>
      <c r="AK68" s="832">
        <v>607</v>
      </c>
      <c r="AL68" s="832"/>
      <c r="AM68" s="832"/>
      <c r="AN68" s="832"/>
      <c r="AO68" s="833"/>
      <c r="AP68" s="784"/>
      <c r="AQ68" s="784"/>
      <c r="AR68" s="784"/>
      <c r="AS68" s="784"/>
      <c r="AT68" s="785"/>
      <c r="AU68" s="779">
        <v>473</v>
      </c>
      <c r="AV68" s="780"/>
      <c r="AW68" s="780"/>
      <c r="AX68" s="780"/>
      <c r="AY68" s="780"/>
      <c r="AZ68" s="780">
        <v>430</v>
      </c>
      <c r="BA68" s="780"/>
      <c r="BB68" s="780"/>
      <c r="BC68" s="780"/>
      <c r="BD68" s="780"/>
      <c r="BE68" s="780">
        <v>903</v>
      </c>
      <c r="BF68" s="780"/>
      <c r="BG68" s="780"/>
      <c r="BH68" s="780"/>
      <c r="BI68" s="827"/>
      <c r="BJ68" s="784"/>
      <c r="BK68" s="784"/>
      <c r="BL68" s="784"/>
      <c r="BM68" s="784"/>
      <c r="BN68" s="785"/>
      <c r="BO68" s="779">
        <v>61</v>
      </c>
      <c r="BP68" s="780"/>
      <c r="BQ68" s="780"/>
      <c r="BR68" s="780"/>
      <c r="BS68" s="780"/>
      <c r="BT68" s="867">
        <v>192</v>
      </c>
      <c r="BU68" s="867"/>
      <c r="BV68" s="867"/>
      <c r="BW68" s="867"/>
      <c r="BX68" s="867"/>
      <c r="BY68" s="780">
        <v>253</v>
      </c>
      <c r="BZ68" s="780"/>
      <c r="CA68" s="780"/>
      <c r="CB68" s="780"/>
      <c r="CC68" s="827"/>
      <c r="CD68" s="909"/>
      <c r="CE68" s="910"/>
      <c r="CF68" s="910"/>
      <c r="CG68" s="910"/>
      <c r="CH68" s="911"/>
      <c r="CI68" s="892">
        <f>CI66+CI67</f>
        <v>4661</v>
      </c>
      <c r="CJ68" s="893"/>
      <c r="CK68" s="893"/>
      <c r="CL68" s="893"/>
      <c r="CM68" s="893"/>
      <c r="CN68" s="893">
        <f>CN66+CN67</f>
        <v>5081</v>
      </c>
      <c r="CO68" s="893"/>
      <c r="CP68" s="893"/>
      <c r="CQ68" s="893"/>
      <c r="CR68" s="893"/>
      <c r="CS68" s="893">
        <f t="shared" si="0"/>
        <v>9742</v>
      </c>
      <c r="CT68" s="893"/>
      <c r="CU68" s="893"/>
      <c r="CV68" s="893"/>
      <c r="CW68" s="893"/>
    </row>
    <row r="69" spans="2:101" s="199" customFormat="1" ht="13.5" customHeight="1">
      <c r="B69" s="817">
        <v>21</v>
      </c>
      <c r="C69" s="817"/>
      <c r="D69" s="817"/>
      <c r="E69" s="817"/>
      <c r="F69" s="818"/>
      <c r="G69" s="831">
        <v>221</v>
      </c>
      <c r="H69" s="828"/>
      <c r="I69" s="828"/>
      <c r="J69" s="828"/>
      <c r="K69" s="828"/>
      <c r="L69" s="828">
        <v>194</v>
      </c>
      <c r="M69" s="828"/>
      <c r="N69" s="828"/>
      <c r="O69" s="828"/>
      <c r="P69" s="828"/>
      <c r="Q69" s="824">
        <v>415</v>
      </c>
      <c r="R69" s="824"/>
      <c r="S69" s="824"/>
      <c r="T69" s="824"/>
      <c r="U69" s="825"/>
      <c r="V69" s="817">
        <v>45</v>
      </c>
      <c r="W69" s="817"/>
      <c r="X69" s="817"/>
      <c r="Y69" s="817"/>
      <c r="Z69" s="818"/>
      <c r="AA69" s="831">
        <v>297</v>
      </c>
      <c r="AB69" s="828"/>
      <c r="AC69" s="828"/>
      <c r="AD69" s="828"/>
      <c r="AE69" s="828"/>
      <c r="AF69" s="828">
        <v>304</v>
      </c>
      <c r="AG69" s="828"/>
      <c r="AH69" s="828"/>
      <c r="AI69" s="828"/>
      <c r="AJ69" s="828"/>
      <c r="AK69" s="829">
        <v>601</v>
      </c>
      <c r="AL69" s="829"/>
      <c r="AM69" s="829"/>
      <c r="AN69" s="829"/>
      <c r="AO69" s="830"/>
      <c r="AP69" s="817">
        <v>69</v>
      </c>
      <c r="AQ69" s="817"/>
      <c r="AR69" s="817"/>
      <c r="AS69" s="817"/>
      <c r="AT69" s="818"/>
      <c r="AU69" s="822">
        <v>448</v>
      </c>
      <c r="AV69" s="823"/>
      <c r="AW69" s="823"/>
      <c r="AX69" s="823"/>
      <c r="AY69" s="823"/>
      <c r="AZ69" s="823">
        <v>483</v>
      </c>
      <c r="BA69" s="823"/>
      <c r="BB69" s="823"/>
      <c r="BC69" s="823"/>
      <c r="BD69" s="823"/>
      <c r="BE69" s="824">
        <v>931</v>
      </c>
      <c r="BF69" s="824"/>
      <c r="BG69" s="824"/>
      <c r="BH69" s="824"/>
      <c r="BI69" s="825"/>
      <c r="BJ69" s="881">
        <v>93</v>
      </c>
      <c r="BK69" s="817"/>
      <c r="BL69" s="817"/>
      <c r="BM69" s="817"/>
      <c r="BN69" s="818"/>
      <c r="BO69" s="831">
        <v>65</v>
      </c>
      <c r="BP69" s="828"/>
      <c r="BQ69" s="828"/>
      <c r="BR69" s="828"/>
      <c r="BS69" s="828"/>
      <c r="BT69" s="828">
        <v>137</v>
      </c>
      <c r="BU69" s="828"/>
      <c r="BV69" s="828"/>
      <c r="BW69" s="828"/>
      <c r="BX69" s="828"/>
      <c r="BY69" s="828">
        <v>202</v>
      </c>
      <c r="BZ69" s="828"/>
      <c r="CA69" s="828"/>
      <c r="CB69" s="828"/>
      <c r="CC69" s="878"/>
      <c r="CD69" s="881" t="s">
        <v>737</v>
      </c>
      <c r="CE69" s="817"/>
      <c r="CF69" s="817"/>
      <c r="CG69" s="817"/>
      <c r="CH69" s="818"/>
      <c r="CI69" s="908">
        <f>BO30+BO33+BO36+BO39+BO42+BO45+BO48+BO51+BO54+BO57</f>
        <v>2255</v>
      </c>
      <c r="CJ69" s="903"/>
      <c r="CK69" s="903"/>
      <c r="CL69" s="903"/>
      <c r="CM69" s="903"/>
      <c r="CN69" s="903">
        <f>BT30+BT33+BT36+BT39+BT42+BT45+BT48+BT51+BT54+BT57</f>
        <v>3770</v>
      </c>
      <c r="CO69" s="903"/>
      <c r="CP69" s="903"/>
      <c r="CQ69" s="903"/>
      <c r="CR69" s="903"/>
      <c r="CS69" s="903">
        <f t="shared" si="0"/>
        <v>6025</v>
      </c>
      <c r="CT69" s="903"/>
      <c r="CU69" s="903"/>
      <c r="CV69" s="903"/>
      <c r="CW69" s="903"/>
    </row>
    <row r="70" spans="2:101" s="199" customFormat="1" ht="13.5" customHeight="1">
      <c r="B70" s="281"/>
      <c r="C70" s="281"/>
      <c r="D70" s="281"/>
      <c r="E70" s="281"/>
      <c r="F70" s="819"/>
      <c r="G70" s="874">
        <v>79</v>
      </c>
      <c r="H70" s="778"/>
      <c r="I70" s="778"/>
      <c r="J70" s="778"/>
      <c r="K70" s="778"/>
      <c r="L70" s="778">
        <v>38</v>
      </c>
      <c r="M70" s="778"/>
      <c r="N70" s="778"/>
      <c r="O70" s="778"/>
      <c r="P70" s="778"/>
      <c r="Q70" s="867">
        <v>117</v>
      </c>
      <c r="R70" s="867"/>
      <c r="S70" s="867"/>
      <c r="T70" s="867"/>
      <c r="U70" s="873"/>
      <c r="V70" s="281"/>
      <c r="W70" s="281"/>
      <c r="X70" s="281"/>
      <c r="Y70" s="281"/>
      <c r="Z70" s="819"/>
      <c r="AA70" s="874">
        <v>8</v>
      </c>
      <c r="AB70" s="778"/>
      <c r="AC70" s="778"/>
      <c r="AD70" s="778"/>
      <c r="AE70" s="778"/>
      <c r="AF70" s="778">
        <v>12</v>
      </c>
      <c r="AG70" s="778"/>
      <c r="AH70" s="778"/>
      <c r="AI70" s="778"/>
      <c r="AJ70" s="778"/>
      <c r="AK70" s="845">
        <v>20</v>
      </c>
      <c r="AL70" s="845"/>
      <c r="AM70" s="845"/>
      <c r="AN70" s="845"/>
      <c r="AO70" s="846"/>
      <c r="AP70" s="281"/>
      <c r="AQ70" s="281"/>
      <c r="AR70" s="281"/>
      <c r="AS70" s="281"/>
      <c r="AT70" s="819"/>
      <c r="AU70" s="834">
        <v>1</v>
      </c>
      <c r="AV70" s="835"/>
      <c r="AW70" s="835"/>
      <c r="AX70" s="835"/>
      <c r="AY70" s="835"/>
      <c r="AZ70" s="835">
        <v>1</v>
      </c>
      <c r="BA70" s="835"/>
      <c r="BB70" s="835"/>
      <c r="BC70" s="835"/>
      <c r="BD70" s="835"/>
      <c r="BE70" s="867">
        <v>2</v>
      </c>
      <c r="BF70" s="867"/>
      <c r="BG70" s="867"/>
      <c r="BH70" s="867"/>
      <c r="BI70" s="873"/>
      <c r="BJ70" s="865"/>
      <c r="BK70" s="281"/>
      <c r="BL70" s="281"/>
      <c r="BM70" s="281"/>
      <c r="BN70" s="819"/>
      <c r="BO70" s="874">
        <v>0</v>
      </c>
      <c r="BP70" s="778"/>
      <c r="BQ70" s="778"/>
      <c r="BR70" s="778"/>
      <c r="BS70" s="778"/>
      <c r="BT70" s="778">
        <v>0</v>
      </c>
      <c r="BU70" s="778"/>
      <c r="BV70" s="778"/>
      <c r="BW70" s="778"/>
      <c r="BX70" s="778"/>
      <c r="BY70" s="867">
        <v>0</v>
      </c>
      <c r="BZ70" s="867"/>
      <c r="CA70" s="867"/>
      <c r="CB70" s="867"/>
      <c r="CC70" s="873"/>
      <c r="CD70" s="875"/>
      <c r="CE70" s="781"/>
      <c r="CF70" s="781"/>
      <c r="CG70" s="781"/>
      <c r="CH70" s="826"/>
      <c r="CI70" s="891">
        <f>BO31+BO34+BO37+BO40+BO43+BO46+BO49+BO52+BO55+BO58</f>
        <v>1</v>
      </c>
      <c r="CJ70" s="890"/>
      <c r="CK70" s="890"/>
      <c r="CL70" s="890"/>
      <c r="CM70" s="890"/>
      <c r="CN70" s="890">
        <f>BT31+BT34+BT37+BT40+BT43+BT46+BT49+BT52+BT55+BT58</f>
        <v>3</v>
      </c>
      <c r="CO70" s="890"/>
      <c r="CP70" s="890"/>
      <c r="CQ70" s="890"/>
      <c r="CR70" s="890"/>
      <c r="CS70" s="890">
        <f t="shared" si="0"/>
        <v>4</v>
      </c>
      <c r="CT70" s="890"/>
      <c r="CU70" s="890"/>
      <c r="CV70" s="890"/>
      <c r="CW70" s="890"/>
    </row>
    <row r="71" spans="2:101" s="199" customFormat="1" ht="13.5" customHeight="1">
      <c r="B71" s="820"/>
      <c r="C71" s="820"/>
      <c r="D71" s="820"/>
      <c r="E71" s="820"/>
      <c r="F71" s="821"/>
      <c r="G71" s="779">
        <v>300</v>
      </c>
      <c r="H71" s="780"/>
      <c r="I71" s="780"/>
      <c r="J71" s="780"/>
      <c r="K71" s="780"/>
      <c r="L71" s="780">
        <v>232</v>
      </c>
      <c r="M71" s="780"/>
      <c r="N71" s="780"/>
      <c r="O71" s="780"/>
      <c r="P71" s="780"/>
      <c r="Q71" s="780">
        <v>532</v>
      </c>
      <c r="R71" s="780"/>
      <c r="S71" s="780"/>
      <c r="T71" s="780"/>
      <c r="U71" s="827"/>
      <c r="V71" s="820"/>
      <c r="W71" s="820"/>
      <c r="X71" s="820"/>
      <c r="Y71" s="820"/>
      <c r="Z71" s="821"/>
      <c r="AA71" s="779">
        <v>305</v>
      </c>
      <c r="AB71" s="780"/>
      <c r="AC71" s="780"/>
      <c r="AD71" s="780"/>
      <c r="AE71" s="780"/>
      <c r="AF71" s="780">
        <v>316</v>
      </c>
      <c r="AG71" s="780"/>
      <c r="AH71" s="780"/>
      <c r="AI71" s="780"/>
      <c r="AJ71" s="780"/>
      <c r="AK71" s="832">
        <v>621</v>
      </c>
      <c r="AL71" s="832"/>
      <c r="AM71" s="832"/>
      <c r="AN71" s="832"/>
      <c r="AO71" s="833"/>
      <c r="AP71" s="820"/>
      <c r="AQ71" s="820"/>
      <c r="AR71" s="820"/>
      <c r="AS71" s="820"/>
      <c r="AT71" s="821"/>
      <c r="AU71" s="779">
        <v>449</v>
      </c>
      <c r="AV71" s="780"/>
      <c r="AW71" s="780"/>
      <c r="AX71" s="780"/>
      <c r="AY71" s="780"/>
      <c r="AZ71" s="780">
        <v>484</v>
      </c>
      <c r="BA71" s="780"/>
      <c r="BB71" s="780"/>
      <c r="BC71" s="780"/>
      <c r="BD71" s="780"/>
      <c r="BE71" s="780">
        <v>933</v>
      </c>
      <c r="BF71" s="780"/>
      <c r="BG71" s="780"/>
      <c r="BH71" s="780"/>
      <c r="BI71" s="827"/>
      <c r="BJ71" s="866"/>
      <c r="BK71" s="820"/>
      <c r="BL71" s="820"/>
      <c r="BM71" s="820"/>
      <c r="BN71" s="821"/>
      <c r="BO71" s="779">
        <v>65</v>
      </c>
      <c r="BP71" s="780"/>
      <c r="BQ71" s="780"/>
      <c r="BR71" s="780"/>
      <c r="BS71" s="780"/>
      <c r="BT71" s="867">
        <v>137</v>
      </c>
      <c r="BU71" s="867"/>
      <c r="BV71" s="867"/>
      <c r="BW71" s="867"/>
      <c r="BX71" s="867"/>
      <c r="BY71" s="780">
        <v>202</v>
      </c>
      <c r="BZ71" s="780"/>
      <c r="CA71" s="780"/>
      <c r="CB71" s="780"/>
      <c r="CC71" s="827"/>
      <c r="CD71" s="909"/>
      <c r="CE71" s="910"/>
      <c r="CF71" s="910"/>
      <c r="CG71" s="910"/>
      <c r="CH71" s="911"/>
      <c r="CI71" s="892">
        <f>CI69+CI70</f>
        <v>2256</v>
      </c>
      <c r="CJ71" s="893"/>
      <c r="CK71" s="893"/>
      <c r="CL71" s="893"/>
      <c r="CM71" s="893"/>
      <c r="CN71" s="893">
        <f>CN69+CN70</f>
        <v>3773</v>
      </c>
      <c r="CO71" s="893"/>
      <c r="CP71" s="893"/>
      <c r="CQ71" s="893"/>
      <c r="CR71" s="893"/>
      <c r="CS71" s="893">
        <f t="shared" si="0"/>
        <v>6029</v>
      </c>
      <c r="CT71" s="893"/>
      <c r="CU71" s="893"/>
      <c r="CV71" s="893"/>
      <c r="CW71" s="893"/>
    </row>
    <row r="72" spans="2:101" s="199" customFormat="1" ht="13.5" customHeight="1">
      <c r="B72" s="817">
        <v>22</v>
      </c>
      <c r="C72" s="817"/>
      <c r="D72" s="817"/>
      <c r="E72" s="817"/>
      <c r="F72" s="818"/>
      <c r="G72" s="831">
        <v>207</v>
      </c>
      <c r="H72" s="828"/>
      <c r="I72" s="828"/>
      <c r="J72" s="828"/>
      <c r="K72" s="828"/>
      <c r="L72" s="828">
        <v>170</v>
      </c>
      <c r="M72" s="828"/>
      <c r="N72" s="828"/>
      <c r="O72" s="828"/>
      <c r="P72" s="828"/>
      <c r="Q72" s="824">
        <v>377</v>
      </c>
      <c r="R72" s="824"/>
      <c r="S72" s="824"/>
      <c r="T72" s="824"/>
      <c r="U72" s="825"/>
      <c r="V72" s="817">
        <v>46</v>
      </c>
      <c r="W72" s="817"/>
      <c r="X72" s="817"/>
      <c r="Y72" s="817"/>
      <c r="Z72" s="818"/>
      <c r="AA72" s="831">
        <v>298</v>
      </c>
      <c r="AB72" s="828"/>
      <c r="AC72" s="828"/>
      <c r="AD72" s="828"/>
      <c r="AE72" s="828"/>
      <c r="AF72" s="828">
        <v>296</v>
      </c>
      <c r="AG72" s="828"/>
      <c r="AH72" s="828"/>
      <c r="AI72" s="828"/>
      <c r="AJ72" s="828"/>
      <c r="AK72" s="829">
        <v>594</v>
      </c>
      <c r="AL72" s="829"/>
      <c r="AM72" s="829"/>
      <c r="AN72" s="829"/>
      <c r="AO72" s="830"/>
      <c r="AP72" s="817">
        <v>70</v>
      </c>
      <c r="AQ72" s="843"/>
      <c r="AR72" s="843"/>
      <c r="AS72" s="843"/>
      <c r="AT72" s="844"/>
      <c r="AU72" s="822">
        <v>494</v>
      </c>
      <c r="AV72" s="823"/>
      <c r="AW72" s="823"/>
      <c r="AX72" s="823"/>
      <c r="AY72" s="823"/>
      <c r="AZ72" s="823">
        <v>465</v>
      </c>
      <c r="BA72" s="823"/>
      <c r="BB72" s="823"/>
      <c r="BC72" s="823"/>
      <c r="BD72" s="823"/>
      <c r="BE72" s="824">
        <v>959</v>
      </c>
      <c r="BF72" s="824"/>
      <c r="BG72" s="824"/>
      <c r="BH72" s="824"/>
      <c r="BI72" s="825"/>
      <c r="BJ72" s="781">
        <v>94</v>
      </c>
      <c r="BK72" s="782"/>
      <c r="BL72" s="782"/>
      <c r="BM72" s="782"/>
      <c r="BN72" s="783"/>
      <c r="BO72" s="831">
        <v>34</v>
      </c>
      <c r="BP72" s="828"/>
      <c r="BQ72" s="828"/>
      <c r="BR72" s="828"/>
      <c r="BS72" s="828"/>
      <c r="BT72" s="828">
        <v>122</v>
      </c>
      <c r="BU72" s="828"/>
      <c r="BV72" s="828"/>
      <c r="BW72" s="828"/>
      <c r="BX72" s="828"/>
      <c r="BY72" s="828">
        <v>156</v>
      </c>
      <c r="BZ72" s="828"/>
      <c r="CA72" s="828"/>
      <c r="CB72" s="828"/>
      <c r="CC72" s="878"/>
      <c r="CD72" s="881" t="s">
        <v>738</v>
      </c>
      <c r="CE72" s="817"/>
      <c r="CF72" s="817"/>
      <c r="CG72" s="817"/>
      <c r="CH72" s="818"/>
      <c r="CI72" s="908">
        <f>BO60+BO63+BO66+BO69+BO72+BO75+CI6+CI9+CI12+CI15</f>
        <v>401</v>
      </c>
      <c r="CJ72" s="903"/>
      <c r="CK72" s="903"/>
      <c r="CL72" s="903"/>
      <c r="CM72" s="903"/>
      <c r="CN72" s="903">
        <f>BT60+BT63+BT66+BT69+BT72+BT75+CN6+CN9+CN12+CN15</f>
        <v>1191</v>
      </c>
      <c r="CO72" s="903"/>
      <c r="CP72" s="903"/>
      <c r="CQ72" s="903"/>
      <c r="CR72" s="903"/>
      <c r="CS72" s="903">
        <f t="shared" si="0"/>
        <v>1592</v>
      </c>
      <c r="CT72" s="903"/>
      <c r="CU72" s="903"/>
      <c r="CV72" s="903"/>
      <c r="CW72" s="903"/>
    </row>
    <row r="73" spans="2:101" s="199" customFormat="1" ht="13.5" customHeight="1">
      <c r="B73" s="281"/>
      <c r="C73" s="281"/>
      <c r="D73" s="281"/>
      <c r="E73" s="281"/>
      <c r="F73" s="819"/>
      <c r="G73" s="874">
        <v>111</v>
      </c>
      <c r="H73" s="778"/>
      <c r="I73" s="778"/>
      <c r="J73" s="778"/>
      <c r="K73" s="778"/>
      <c r="L73" s="778">
        <v>56</v>
      </c>
      <c r="M73" s="778"/>
      <c r="N73" s="778"/>
      <c r="O73" s="778"/>
      <c r="P73" s="778"/>
      <c r="Q73" s="867">
        <v>167</v>
      </c>
      <c r="R73" s="867"/>
      <c r="S73" s="867"/>
      <c r="T73" s="867"/>
      <c r="U73" s="873"/>
      <c r="V73" s="281"/>
      <c r="W73" s="281"/>
      <c r="X73" s="281"/>
      <c r="Y73" s="281"/>
      <c r="Z73" s="819"/>
      <c r="AA73" s="874">
        <v>2</v>
      </c>
      <c r="AB73" s="778"/>
      <c r="AC73" s="778"/>
      <c r="AD73" s="778"/>
      <c r="AE73" s="778"/>
      <c r="AF73" s="778">
        <v>21</v>
      </c>
      <c r="AG73" s="778"/>
      <c r="AH73" s="778"/>
      <c r="AI73" s="778"/>
      <c r="AJ73" s="778"/>
      <c r="AK73" s="845">
        <v>23</v>
      </c>
      <c r="AL73" s="845"/>
      <c r="AM73" s="845"/>
      <c r="AN73" s="845"/>
      <c r="AO73" s="846"/>
      <c r="AP73" s="782"/>
      <c r="AQ73" s="782"/>
      <c r="AR73" s="782"/>
      <c r="AS73" s="782"/>
      <c r="AT73" s="783"/>
      <c r="AU73" s="834">
        <v>1</v>
      </c>
      <c r="AV73" s="835"/>
      <c r="AW73" s="835"/>
      <c r="AX73" s="835"/>
      <c r="AY73" s="835"/>
      <c r="AZ73" s="835">
        <v>2</v>
      </c>
      <c r="BA73" s="835"/>
      <c r="BB73" s="835"/>
      <c r="BC73" s="835"/>
      <c r="BD73" s="835"/>
      <c r="BE73" s="867">
        <v>3</v>
      </c>
      <c r="BF73" s="867"/>
      <c r="BG73" s="867"/>
      <c r="BH73" s="867"/>
      <c r="BI73" s="873"/>
      <c r="BJ73" s="782"/>
      <c r="BK73" s="782"/>
      <c r="BL73" s="782"/>
      <c r="BM73" s="782"/>
      <c r="BN73" s="783"/>
      <c r="BO73" s="874">
        <v>0</v>
      </c>
      <c r="BP73" s="778"/>
      <c r="BQ73" s="778"/>
      <c r="BR73" s="778"/>
      <c r="BS73" s="778"/>
      <c r="BT73" s="778">
        <v>0</v>
      </c>
      <c r="BU73" s="778"/>
      <c r="BV73" s="778"/>
      <c r="BW73" s="778"/>
      <c r="BX73" s="778"/>
      <c r="BY73" s="867">
        <v>0</v>
      </c>
      <c r="BZ73" s="867"/>
      <c r="CA73" s="867"/>
      <c r="CB73" s="867"/>
      <c r="CC73" s="873"/>
      <c r="CD73" s="875"/>
      <c r="CE73" s="781"/>
      <c r="CF73" s="781"/>
      <c r="CG73" s="781"/>
      <c r="CH73" s="826"/>
      <c r="CI73" s="891">
        <f>BO61+BO64+BO67+BO70+BO73+BO76+CI7+CI10+CI13+CI16</f>
        <v>0</v>
      </c>
      <c r="CJ73" s="890"/>
      <c r="CK73" s="890"/>
      <c r="CL73" s="890"/>
      <c r="CM73" s="890"/>
      <c r="CN73" s="890">
        <f>BT61+BT64+BT67+BT70+BT73+BT76+CN7+CN10+CN13+CN16</f>
        <v>0</v>
      </c>
      <c r="CO73" s="890"/>
      <c r="CP73" s="890"/>
      <c r="CQ73" s="890"/>
      <c r="CR73" s="890"/>
      <c r="CS73" s="890">
        <f t="shared" si="0"/>
        <v>0</v>
      </c>
      <c r="CT73" s="890"/>
      <c r="CU73" s="890"/>
      <c r="CV73" s="890"/>
      <c r="CW73" s="890"/>
    </row>
    <row r="74" spans="2:101" s="199" customFormat="1" ht="13.5" customHeight="1">
      <c r="B74" s="820"/>
      <c r="C74" s="820"/>
      <c r="D74" s="820"/>
      <c r="E74" s="820"/>
      <c r="F74" s="821"/>
      <c r="G74" s="779">
        <v>318</v>
      </c>
      <c r="H74" s="780"/>
      <c r="I74" s="780"/>
      <c r="J74" s="780"/>
      <c r="K74" s="780"/>
      <c r="L74" s="780">
        <v>226</v>
      </c>
      <c r="M74" s="780"/>
      <c r="N74" s="780"/>
      <c r="O74" s="780"/>
      <c r="P74" s="780"/>
      <c r="Q74" s="780">
        <v>544</v>
      </c>
      <c r="R74" s="780"/>
      <c r="S74" s="780"/>
      <c r="T74" s="780"/>
      <c r="U74" s="827"/>
      <c r="V74" s="820"/>
      <c r="W74" s="820"/>
      <c r="X74" s="820"/>
      <c r="Y74" s="820"/>
      <c r="Z74" s="821"/>
      <c r="AA74" s="779">
        <v>300</v>
      </c>
      <c r="AB74" s="780"/>
      <c r="AC74" s="780"/>
      <c r="AD74" s="780"/>
      <c r="AE74" s="780"/>
      <c r="AF74" s="780">
        <v>317</v>
      </c>
      <c r="AG74" s="780"/>
      <c r="AH74" s="780"/>
      <c r="AI74" s="780"/>
      <c r="AJ74" s="780"/>
      <c r="AK74" s="832">
        <v>617</v>
      </c>
      <c r="AL74" s="832"/>
      <c r="AM74" s="832"/>
      <c r="AN74" s="832"/>
      <c r="AO74" s="833"/>
      <c r="AP74" s="784"/>
      <c r="AQ74" s="784"/>
      <c r="AR74" s="784"/>
      <c r="AS74" s="784"/>
      <c r="AT74" s="785"/>
      <c r="AU74" s="779">
        <v>495</v>
      </c>
      <c r="AV74" s="780"/>
      <c r="AW74" s="780"/>
      <c r="AX74" s="780"/>
      <c r="AY74" s="780"/>
      <c r="AZ74" s="780">
        <v>467</v>
      </c>
      <c r="BA74" s="780"/>
      <c r="BB74" s="780"/>
      <c r="BC74" s="780"/>
      <c r="BD74" s="780"/>
      <c r="BE74" s="780">
        <v>962</v>
      </c>
      <c r="BF74" s="780"/>
      <c r="BG74" s="780"/>
      <c r="BH74" s="780"/>
      <c r="BI74" s="827"/>
      <c r="BJ74" s="784"/>
      <c r="BK74" s="784"/>
      <c r="BL74" s="784"/>
      <c r="BM74" s="784"/>
      <c r="BN74" s="785"/>
      <c r="BO74" s="779">
        <v>34</v>
      </c>
      <c r="BP74" s="780"/>
      <c r="BQ74" s="780"/>
      <c r="BR74" s="780"/>
      <c r="BS74" s="780"/>
      <c r="BT74" s="867">
        <v>122</v>
      </c>
      <c r="BU74" s="867"/>
      <c r="BV74" s="867"/>
      <c r="BW74" s="867"/>
      <c r="BX74" s="867"/>
      <c r="BY74" s="780">
        <v>156</v>
      </c>
      <c r="BZ74" s="780"/>
      <c r="CA74" s="780"/>
      <c r="CB74" s="780"/>
      <c r="CC74" s="827"/>
      <c r="CD74" s="909"/>
      <c r="CE74" s="910"/>
      <c r="CF74" s="910"/>
      <c r="CG74" s="910"/>
      <c r="CH74" s="911"/>
      <c r="CI74" s="892">
        <f>CI72+CI73</f>
        <v>401</v>
      </c>
      <c r="CJ74" s="893"/>
      <c r="CK74" s="893"/>
      <c r="CL74" s="893"/>
      <c r="CM74" s="893"/>
      <c r="CN74" s="893">
        <f>CN72+CN73</f>
        <v>1191</v>
      </c>
      <c r="CO74" s="893"/>
      <c r="CP74" s="893"/>
      <c r="CQ74" s="893"/>
      <c r="CR74" s="893"/>
      <c r="CS74" s="893">
        <f>CI74+CN74</f>
        <v>1592</v>
      </c>
      <c r="CT74" s="893"/>
      <c r="CU74" s="893"/>
      <c r="CV74" s="893"/>
      <c r="CW74" s="893"/>
    </row>
    <row r="75" spans="2:101" s="199" customFormat="1" ht="13.5" customHeight="1">
      <c r="B75" s="817">
        <v>23</v>
      </c>
      <c r="C75" s="817"/>
      <c r="D75" s="817"/>
      <c r="E75" s="817"/>
      <c r="F75" s="818"/>
      <c r="G75" s="831">
        <v>176</v>
      </c>
      <c r="H75" s="828"/>
      <c r="I75" s="828"/>
      <c r="J75" s="828"/>
      <c r="K75" s="828"/>
      <c r="L75" s="828">
        <v>140</v>
      </c>
      <c r="M75" s="828"/>
      <c r="N75" s="828"/>
      <c r="O75" s="828"/>
      <c r="P75" s="828"/>
      <c r="Q75" s="824">
        <v>316</v>
      </c>
      <c r="R75" s="824"/>
      <c r="S75" s="824"/>
      <c r="T75" s="824"/>
      <c r="U75" s="825"/>
      <c r="V75" s="817">
        <v>47</v>
      </c>
      <c r="W75" s="817"/>
      <c r="X75" s="817"/>
      <c r="Y75" s="817"/>
      <c r="Z75" s="818"/>
      <c r="AA75" s="831">
        <v>329</v>
      </c>
      <c r="AB75" s="828"/>
      <c r="AC75" s="828"/>
      <c r="AD75" s="828"/>
      <c r="AE75" s="828"/>
      <c r="AF75" s="828">
        <v>274</v>
      </c>
      <c r="AG75" s="828"/>
      <c r="AH75" s="828"/>
      <c r="AI75" s="828"/>
      <c r="AJ75" s="828"/>
      <c r="AK75" s="829">
        <v>603</v>
      </c>
      <c r="AL75" s="829"/>
      <c r="AM75" s="829"/>
      <c r="AN75" s="829"/>
      <c r="AO75" s="830"/>
      <c r="AP75" s="817">
        <v>71</v>
      </c>
      <c r="AQ75" s="817"/>
      <c r="AR75" s="817"/>
      <c r="AS75" s="817"/>
      <c r="AT75" s="818"/>
      <c r="AU75" s="822">
        <v>489</v>
      </c>
      <c r="AV75" s="823"/>
      <c r="AW75" s="823"/>
      <c r="AX75" s="823"/>
      <c r="AY75" s="823"/>
      <c r="AZ75" s="823">
        <v>545</v>
      </c>
      <c r="BA75" s="823"/>
      <c r="BB75" s="823"/>
      <c r="BC75" s="823"/>
      <c r="BD75" s="823"/>
      <c r="BE75" s="824">
        <v>1034</v>
      </c>
      <c r="BF75" s="824"/>
      <c r="BG75" s="824"/>
      <c r="BH75" s="824"/>
      <c r="BI75" s="825"/>
      <c r="BJ75" s="817">
        <v>95</v>
      </c>
      <c r="BK75" s="817"/>
      <c r="BL75" s="817"/>
      <c r="BM75" s="817"/>
      <c r="BN75" s="818"/>
      <c r="BO75" s="831">
        <v>21</v>
      </c>
      <c r="BP75" s="828"/>
      <c r="BQ75" s="828"/>
      <c r="BR75" s="828"/>
      <c r="BS75" s="828"/>
      <c r="BT75" s="828">
        <v>94</v>
      </c>
      <c r="BU75" s="828"/>
      <c r="BV75" s="828"/>
      <c r="BW75" s="828"/>
      <c r="BX75" s="828"/>
      <c r="BY75" s="828">
        <v>115</v>
      </c>
      <c r="BZ75" s="828"/>
      <c r="CA75" s="828"/>
      <c r="CB75" s="828"/>
      <c r="CC75" s="878"/>
      <c r="CD75" s="881"/>
      <c r="CE75" s="817"/>
      <c r="CF75" s="817"/>
      <c r="CG75" s="817"/>
      <c r="CH75" s="818"/>
      <c r="CI75" s="904"/>
      <c r="CJ75" s="905"/>
      <c r="CK75" s="905"/>
      <c r="CL75" s="905"/>
      <c r="CM75" s="905"/>
      <c r="CN75" s="905"/>
      <c r="CO75" s="905"/>
      <c r="CP75" s="905"/>
      <c r="CQ75" s="905"/>
      <c r="CR75" s="905"/>
      <c r="CS75" s="905"/>
      <c r="CT75" s="905"/>
      <c r="CU75" s="905"/>
      <c r="CV75" s="905"/>
      <c r="CW75" s="905"/>
    </row>
    <row r="76" spans="2:101" s="199" customFormat="1" ht="13.5" customHeight="1">
      <c r="B76" s="281"/>
      <c r="C76" s="281"/>
      <c r="D76" s="281"/>
      <c r="E76" s="281"/>
      <c r="F76" s="819"/>
      <c r="G76" s="874">
        <v>104</v>
      </c>
      <c r="H76" s="778"/>
      <c r="I76" s="778"/>
      <c r="J76" s="778"/>
      <c r="K76" s="778"/>
      <c r="L76" s="778">
        <v>63</v>
      </c>
      <c r="M76" s="778"/>
      <c r="N76" s="778"/>
      <c r="O76" s="778"/>
      <c r="P76" s="778"/>
      <c r="Q76" s="867">
        <v>167</v>
      </c>
      <c r="R76" s="867"/>
      <c r="S76" s="867"/>
      <c r="T76" s="867"/>
      <c r="U76" s="873"/>
      <c r="V76" s="281"/>
      <c r="W76" s="281"/>
      <c r="X76" s="281"/>
      <c r="Y76" s="281"/>
      <c r="Z76" s="819"/>
      <c r="AA76" s="874">
        <v>9</v>
      </c>
      <c r="AB76" s="778"/>
      <c r="AC76" s="778"/>
      <c r="AD76" s="778"/>
      <c r="AE76" s="778"/>
      <c r="AF76" s="778">
        <v>14</v>
      </c>
      <c r="AG76" s="778"/>
      <c r="AH76" s="778"/>
      <c r="AI76" s="778"/>
      <c r="AJ76" s="778"/>
      <c r="AK76" s="845">
        <v>23</v>
      </c>
      <c r="AL76" s="845"/>
      <c r="AM76" s="845"/>
      <c r="AN76" s="845"/>
      <c r="AO76" s="846"/>
      <c r="AP76" s="281"/>
      <c r="AQ76" s="281"/>
      <c r="AR76" s="281"/>
      <c r="AS76" s="281"/>
      <c r="AT76" s="819"/>
      <c r="AU76" s="834">
        <v>0</v>
      </c>
      <c r="AV76" s="835"/>
      <c r="AW76" s="835"/>
      <c r="AX76" s="835"/>
      <c r="AY76" s="835"/>
      <c r="AZ76" s="835">
        <v>6</v>
      </c>
      <c r="BA76" s="835"/>
      <c r="BB76" s="835"/>
      <c r="BC76" s="835"/>
      <c r="BD76" s="835"/>
      <c r="BE76" s="867">
        <v>6</v>
      </c>
      <c r="BF76" s="867"/>
      <c r="BG76" s="867"/>
      <c r="BH76" s="867"/>
      <c r="BI76" s="873"/>
      <c r="BJ76" s="281"/>
      <c r="BK76" s="281"/>
      <c r="BL76" s="281"/>
      <c r="BM76" s="281"/>
      <c r="BN76" s="819"/>
      <c r="BO76" s="874">
        <v>0</v>
      </c>
      <c r="BP76" s="778"/>
      <c r="BQ76" s="778"/>
      <c r="BR76" s="778"/>
      <c r="BS76" s="778"/>
      <c r="BT76" s="778">
        <v>0</v>
      </c>
      <c r="BU76" s="778"/>
      <c r="BV76" s="778"/>
      <c r="BW76" s="778"/>
      <c r="BX76" s="778"/>
      <c r="BY76" s="867">
        <v>0</v>
      </c>
      <c r="BZ76" s="867"/>
      <c r="CA76" s="867"/>
      <c r="CB76" s="867"/>
      <c r="CC76" s="873"/>
      <c r="CD76" s="875"/>
      <c r="CE76" s="781"/>
      <c r="CF76" s="781"/>
      <c r="CG76" s="781"/>
      <c r="CH76" s="826"/>
      <c r="CI76" s="879"/>
      <c r="CJ76" s="880"/>
      <c r="CK76" s="880"/>
      <c r="CL76" s="880"/>
      <c r="CM76" s="880"/>
      <c r="CN76" s="880"/>
      <c r="CO76" s="880"/>
      <c r="CP76" s="880"/>
      <c r="CQ76" s="880"/>
      <c r="CR76" s="880"/>
      <c r="CS76" s="880"/>
      <c r="CT76" s="880"/>
      <c r="CU76" s="880"/>
      <c r="CV76" s="880"/>
      <c r="CW76" s="880"/>
    </row>
    <row r="77" spans="2:101" s="199" customFormat="1" ht="13.5" customHeight="1">
      <c r="B77" s="290"/>
      <c r="C77" s="290"/>
      <c r="D77" s="290"/>
      <c r="E77" s="290"/>
      <c r="F77" s="889"/>
      <c r="G77" s="918">
        <v>280</v>
      </c>
      <c r="H77" s="915"/>
      <c r="I77" s="915"/>
      <c r="J77" s="915"/>
      <c r="K77" s="915"/>
      <c r="L77" s="915">
        <v>203</v>
      </c>
      <c r="M77" s="915"/>
      <c r="N77" s="915"/>
      <c r="O77" s="915"/>
      <c r="P77" s="915"/>
      <c r="Q77" s="915">
        <v>483</v>
      </c>
      <c r="R77" s="915"/>
      <c r="S77" s="915"/>
      <c r="T77" s="915"/>
      <c r="U77" s="916"/>
      <c r="V77" s="290"/>
      <c r="W77" s="290"/>
      <c r="X77" s="290"/>
      <c r="Y77" s="290"/>
      <c r="Z77" s="889"/>
      <c r="AA77" s="918">
        <v>338</v>
      </c>
      <c r="AB77" s="915"/>
      <c r="AC77" s="915"/>
      <c r="AD77" s="915"/>
      <c r="AE77" s="915"/>
      <c r="AF77" s="915">
        <v>288</v>
      </c>
      <c r="AG77" s="915"/>
      <c r="AH77" s="915"/>
      <c r="AI77" s="915"/>
      <c r="AJ77" s="915"/>
      <c r="AK77" s="919">
        <v>626</v>
      </c>
      <c r="AL77" s="919"/>
      <c r="AM77" s="919"/>
      <c r="AN77" s="919"/>
      <c r="AO77" s="920"/>
      <c r="AP77" s="290"/>
      <c r="AQ77" s="290"/>
      <c r="AR77" s="290"/>
      <c r="AS77" s="290"/>
      <c r="AT77" s="889"/>
      <c r="AU77" s="918">
        <v>489</v>
      </c>
      <c r="AV77" s="915"/>
      <c r="AW77" s="915"/>
      <c r="AX77" s="915"/>
      <c r="AY77" s="915"/>
      <c r="AZ77" s="915">
        <v>551</v>
      </c>
      <c r="BA77" s="915"/>
      <c r="BB77" s="915"/>
      <c r="BC77" s="915"/>
      <c r="BD77" s="915"/>
      <c r="BE77" s="915">
        <v>1040</v>
      </c>
      <c r="BF77" s="915"/>
      <c r="BG77" s="915"/>
      <c r="BH77" s="915"/>
      <c r="BI77" s="916"/>
      <c r="BJ77" s="290"/>
      <c r="BK77" s="290"/>
      <c r="BL77" s="290"/>
      <c r="BM77" s="290"/>
      <c r="BN77" s="889"/>
      <c r="BO77" s="918">
        <v>21</v>
      </c>
      <c r="BP77" s="915"/>
      <c r="BQ77" s="915"/>
      <c r="BR77" s="915"/>
      <c r="BS77" s="915"/>
      <c r="BT77" s="915">
        <v>94</v>
      </c>
      <c r="BU77" s="915"/>
      <c r="BV77" s="915"/>
      <c r="BW77" s="915"/>
      <c r="BX77" s="915"/>
      <c r="BY77" s="915">
        <v>115</v>
      </c>
      <c r="BZ77" s="915"/>
      <c r="CA77" s="915"/>
      <c r="CB77" s="915"/>
      <c r="CC77" s="916"/>
      <c r="CD77" s="912"/>
      <c r="CE77" s="913"/>
      <c r="CF77" s="913"/>
      <c r="CG77" s="913"/>
      <c r="CH77" s="914"/>
      <c r="CI77" s="887"/>
      <c r="CJ77" s="888"/>
      <c r="CK77" s="888"/>
      <c r="CL77" s="888"/>
      <c r="CM77" s="888"/>
      <c r="CN77" s="888"/>
      <c r="CO77" s="888"/>
      <c r="CP77" s="888"/>
      <c r="CQ77" s="888"/>
      <c r="CR77" s="888"/>
      <c r="CS77" s="888"/>
      <c r="CT77" s="888"/>
      <c r="CU77" s="888"/>
      <c r="CV77" s="888"/>
      <c r="CW77" s="888"/>
    </row>
    <row r="78" spans="2:101" s="199" customFormat="1" ht="11.25" customHeight="1">
      <c r="B78" s="201"/>
      <c r="C78" s="201"/>
      <c r="D78" s="201"/>
      <c r="E78" s="201"/>
      <c r="F78" s="201"/>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row>
    <row r="79" spans="2:101" s="199" customFormat="1" ht="22.5" customHeight="1">
      <c r="B79" s="781"/>
      <c r="C79" s="781"/>
      <c r="D79" s="781"/>
      <c r="E79" s="781"/>
      <c r="F79" s="781"/>
      <c r="G79" s="917"/>
      <c r="H79" s="917"/>
      <c r="I79" s="917"/>
      <c r="J79" s="917"/>
      <c r="K79" s="917"/>
      <c r="L79" s="917"/>
      <c r="M79" s="917"/>
      <c r="N79" s="917"/>
      <c r="O79" s="917"/>
      <c r="P79" s="917"/>
      <c r="Q79" s="917"/>
      <c r="R79" s="917"/>
      <c r="S79" s="917"/>
      <c r="T79" s="917"/>
      <c r="U79" s="917"/>
      <c r="V79" s="202"/>
      <c r="W79" s="202"/>
      <c r="X79" s="202"/>
      <c r="Y79" s="202"/>
      <c r="Z79" s="202"/>
      <c r="AA79" s="202"/>
      <c r="AB79" s="202"/>
      <c r="AC79" s="202"/>
      <c r="AD79" s="202"/>
      <c r="AE79" s="202"/>
      <c r="AF79" s="202"/>
      <c r="AG79" s="202"/>
      <c r="AH79" s="202"/>
      <c r="AI79" s="202"/>
      <c r="AJ79" s="202"/>
      <c r="AK79" s="202"/>
      <c r="AL79" s="202"/>
      <c r="AM79" s="202"/>
      <c r="AN79" s="202"/>
      <c r="AO79" s="202"/>
      <c r="BK79"/>
    </row>
    <row r="80" spans="2:101" ht="22.5" customHeight="1">
      <c r="B80" s="203"/>
      <c r="C80" s="203"/>
      <c r="D80" s="203"/>
      <c r="E80" s="203"/>
      <c r="F80" s="203"/>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row>
    <row r="81" ht="22.5" customHeight="1"/>
    <row r="82" ht="22.5" customHeight="1"/>
    <row r="83" ht="22.5" customHeight="1"/>
    <row r="84" ht="22.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row r="238" ht="21.95" customHeight="1"/>
    <row r="239" ht="21.95" customHeight="1"/>
    <row r="240" ht="21.95" customHeight="1"/>
    <row r="241" ht="21.95" customHeight="1"/>
    <row r="242" ht="21.95" customHeight="1"/>
    <row r="243" ht="21.95" customHeight="1"/>
    <row r="244" ht="21.95" customHeight="1"/>
    <row r="245" ht="21.95" customHeight="1"/>
    <row r="246" ht="21.95" customHeight="1"/>
    <row r="247" ht="21.95" customHeight="1"/>
    <row r="248" ht="21.95" customHeight="1"/>
    <row r="249" ht="21.95" customHeight="1"/>
    <row r="250" ht="21.95" customHeight="1"/>
    <row r="251" ht="21.95" customHeight="1"/>
    <row r="252" ht="21.95" customHeight="1"/>
    <row r="253" ht="21.95" customHeight="1"/>
    <row r="254" ht="21.95" customHeight="1"/>
    <row r="255" ht="21.95" customHeight="1"/>
    <row r="256" ht="21.95" customHeight="1"/>
    <row r="257" ht="21.95" customHeight="1"/>
    <row r="258" ht="21.95" customHeight="1"/>
    <row r="259" ht="21.95" customHeight="1"/>
    <row r="260" ht="21.95" customHeight="1"/>
    <row r="261" ht="21.95" customHeight="1"/>
    <row r="262" ht="21.95" customHeight="1"/>
    <row r="263" ht="21.95" customHeight="1"/>
    <row r="264" ht="21.95" customHeight="1"/>
    <row r="265" ht="21.95" customHeight="1"/>
    <row r="266" ht="21.95" customHeight="1"/>
    <row r="267" ht="21.95" customHeight="1"/>
    <row r="268" ht="21.95" customHeight="1"/>
    <row r="269" ht="21.95" customHeight="1"/>
    <row r="270" ht="21.95" customHeight="1"/>
    <row r="271" ht="21.95" customHeight="1"/>
    <row r="272" ht="21.95" customHeight="1"/>
    <row r="273" ht="21.95" customHeight="1"/>
    <row r="274" ht="21.95" customHeight="1"/>
    <row r="275" ht="21.95" customHeight="1"/>
    <row r="276" ht="21.95" customHeight="1"/>
    <row r="277" ht="21.95" customHeight="1"/>
    <row r="278" ht="21.95" customHeight="1"/>
    <row r="279" ht="21.95" customHeight="1"/>
    <row r="280" ht="21.95" customHeight="1"/>
    <row r="281" ht="21.95" customHeight="1"/>
    <row r="282" ht="21.95" customHeight="1"/>
    <row r="283" ht="21.95" customHeight="1"/>
    <row r="284" ht="21.95" customHeight="1"/>
    <row r="285" ht="21.95" customHeight="1"/>
    <row r="286" ht="21.95" customHeight="1"/>
    <row r="287" ht="21.95" customHeight="1"/>
    <row r="288" ht="21.95" customHeight="1"/>
    <row r="289" ht="21.95" customHeight="1"/>
    <row r="290" ht="21.95" customHeight="1"/>
    <row r="291" ht="21.95" customHeight="1"/>
    <row r="292" ht="21.95" customHeight="1"/>
    <row r="293" ht="21.95" customHeight="1"/>
    <row r="294" ht="21.95" customHeight="1"/>
    <row r="295" ht="21.95" customHeight="1"/>
    <row r="296" ht="21.95" customHeight="1"/>
    <row r="297" ht="21.95" customHeight="1"/>
    <row r="298" ht="21.95" customHeight="1"/>
    <row r="299" ht="21.95" customHeight="1"/>
    <row r="300" ht="21.95" customHeight="1"/>
    <row r="301" ht="21.95" customHeight="1"/>
    <row r="302" ht="21.95" customHeight="1"/>
    <row r="303" ht="21.95" customHeight="1"/>
    <row r="304" ht="21.95" customHeight="1"/>
    <row r="305" ht="21.95" customHeight="1"/>
    <row r="306" ht="21.95" customHeight="1"/>
    <row r="307" ht="21.95" customHeight="1"/>
    <row r="308" ht="21.95" customHeight="1"/>
    <row r="309" ht="21.95" customHeight="1"/>
    <row r="310" ht="21.95" customHeight="1"/>
    <row r="311" ht="21.95" customHeight="1"/>
    <row r="312" ht="21.95" customHeight="1"/>
    <row r="313" ht="21.95" customHeight="1"/>
    <row r="314" ht="21.95" customHeight="1"/>
    <row r="315" ht="21.95" customHeight="1"/>
    <row r="316" ht="21.95" customHeight="1"/>
    <row r="317" ht="21.95" customHeight="1"/>
    <row r="318" ht="21.95" customHeight="1"/>
    <row r="319" ht="21.95" customHeight="1"/>
    <row r="320" ht="21.95" customHeight="1"/>
    <row r="321" ht="21.95" customHeight="1"/>
    <row r="322" ht="21.95" customHeight="1"/>
    <row r="323" ht="21.95" customHeight="1"/>
    <row r="324" ht="21.95" customHeight="1"/>
    <row r="325" ht="21.95" customHeight="1"/>
    <row r="326" ht="21.95" customHeight="1"/>
    <row r="327" ht="21.95" customHeight="1"/>
    <row r="328" ht="21.95" customHeight="1"/>
    <row r="329" ht="21.95" customHeight="1"/>
    <row r="330" ht="21.95" customHeight="1"/>
    <row r="331" ht="21.95" customHeight="1"/>
    <row r="332" ht="21.95" customHeight="1"/>
    <row r="333" ht="21.95" customHeight="1"/>
    <row r="334" ht="21.95" customHeight="1"/>
    <row r="335" ht="21.95" customHeight="1"/>
  </sheetData>
  <mergeCells count="1272">
    <mergeCell ref="B79:F79"/>
    <mergeCell ref="G79:K79"/>
    <mergeCell ref="L79:P79"/>
    <mergeCell ref="Q79:U79"/>
    <mergeCell ref="BO77:BS77"/>
    <mergeCell ref="BT77:BX77"/>
    <mergeCell ref="BY77:CC77"/>
    <mergeCell ref="CI77:CM77"/>
    <mergeCell ref="CN77:CR77"/>
    <mergeCell ref="CS77:CW77"/>
    <mergeCell ref="CN76:CR76"/>
    <mergeCell ref="CS76:CW76"/>
    <mergeCell ref="G77:K77"/>
    <mergeCell ref="L77:P77"/>
    <mergeCell ref="Q77:U77"/>
    <mergeCell ref="AA77:AE77"/>
    <mergeCell ref="AF77:AJ77"/>
    <mergeCell ref="AK77:AO77"/>
    <mergeCell ref="AU77:AY77"/>
    <mergeCell ref="AZ77:BD77"/>
    <mergeCell ref="B75:F77"/>
    <mergeCell ref="AA75:AE75"/>
    <mergeCell ref="CN75:CR75"/>
    <mergeCell ref="CS75:CW75"/>
    <mergeCell ref="G76:K76"/>
    <mergeCell ref="L76:P76"/>
    <mergeCell ref="Q76:U76"/>
    <mergeCell ref="AA76:AE76"/>
    <mergeCell ref="AF76:AJ76"/>
    <mergeCell ref="AK76:AO76"/>
    <mergeCell ref="AU76:AY76"/>
    <mergeCell ref="AZ76:BD76"/>
    <mergeCell ref="BJ75:BN77"/>
    <mergeCell ref="BO75:BS75"/>
    <mergeCell ref="BT75:BX75"/>
    <mergeCell ref="BY75:CC75"/>
    <mergeCell ref="CD75:CH77"/>
    <mergeCell ref="CI75:CM75"/>
    <mergeCell ref="BO76:BS76"/>
    <mergeCell ref="BT76:BX76"/>
    <mergeCell ref="BY76:CC76"/>
    <mergeCell ref="CI76:CM76"/>
    <mergeCell ref="AF75:AJ75"/>
    <mergeCell ref="AK75:AO75"/>
    <mergeCell ref="AP75:AT77"/>
    <mergeCell ref="AU75:AY75"/>
    <mergeCell ref="AZ75:BD75"/>
    <mergeCell ref="BE75:BI75"/>
    <mergeCell ref="BE76:BI76"/>
    <mergeCell ref="BE77:BI77"/>
    <mergeCell ref="G75:K75"/>
    <mergeCell ref="L75:P75"/>
    <mergeCell ref="Q75:U75"/>
    <mergeCell ref="V75:Z77"/>
    <mergeCell ref="CN74:CR74"/>
    <mergeCell ref="CS74:CW74"/>
    <mergeCell ref="CN73:CR73"/>
    <mergeCell ref="CS73:CW73"/>
    <mergeCell ref="G74:K74"/>
    <mergeCell ref="L74:P74"/>
    <mergeCell ref="Q74:U74"/>
    <mergeCell ref="AA74:AE74"/>
    <mergeCell ref="AF74:AJ74"/>
    <mergeCell ref="AK74:AO74"/>
    <mergeCell ref="AU74:AY74"/>
    <mergeCell ref="AZ74:BD74"/>
    <mergeCell ref="CN72:CR72"/>
    <mergeCell ref="CS72:CW72"/>
    <mergeCell ref="G73:K73"/>
    <mergeCell ref="L73:P73"/>
    <mergeCell ref="Q73:U73"/>
    <mergeCell ref="AA73:AE73"/>
    <mergeCell ref="AF73:AJ73"/>
    <mergeCell ref="AK73:AO73"/>
    <mergeCell ref="AU73:AY73"/>
    <mergeCell ref="AZ73:BD73"/>
    <mergeCell ref="BJ72:BN74"/>
    <mergeCell ref="BO72:BS72"/>
    <mergeCell ref="BT72:BX72"/>
    <mergeCell ref="BY72:CC72"/>
    <mergeCell ref="CD72:CH74"/>
    <mergeCell ref="CI72:CM72"/>
    <mergeCell ref="BO73:BS73"/>
    <mergeCell ref="BT73:BX73"/>
    <mergeCell ref="BY73:CC73"/>
    <mergeCell ref="CI73:CM73"/>
    <mergeCell ref="AF72:AJ72"/>
    <mergeCell ref="AK72:AO72"/>
    <mergeCell ref="AP72:AT74"/>
    <mergeCell ref="AU72:AY72"/>
    <mergeCell ref="AZ72:BD72"/>
    <mergeCell ref="BE72:BI72"/>
    <mergeCell ref="BE73:BI73"/>
    <mergeCell ref="BE74:BI74"/>
    <mergeCell ref="B72:F74"/>
    <mergeCell ref="G72:K72"/>
    <mergeCell ref="L72:P72"/>
    <mergeCell ref="Q72:U72"/>
    <mergeCell ref="V72:Z74"/>
    <mergeCell ref="AA72:AE72"/>
    <mergeCell ref="BO74:BS74"/>
    <mergeCell ref="BT74:BX74"/>
    <mergeCell ref="BY74:CC74"/>
    <mergeCell ref="CI74:CM74"/>
    <mergeCell ref="CN71:CR71"/>
    <mergeCell ref="CS71:CW71"/>
    <mergeCell ref="CN70:CR70"/>
    <mergeCell ref="CS70:CW70"/>
    <mergeCell ref="G71:K71"/>
    <mergeCell ref="L71:P71"/>
    <mergeCell ref="Q71:U71"/>
    <mergeCell ref="AA71:AE71"/>
    <mergeCell ref="AF71:AJ71"/>
    <mergeCell ref="AK71:AO71"/>
    <mergeCell ref="AU71:AY71"/>
    <mergeCell ref="AZ71:BD71"/>
    <mergeCell ref="CN69:CR69"/>
    <mergeCell ref="CS69:CW69"/>
    <mergeCell ref="G70:K70"/>
    <mergeCell ref="L70:P70"/>
    <mergeCell ref="Q70:U70"/>
    <mergeCell ref="AA70:AE70"/>
    <mergeCell ref="AF70:AJ70"/>
    <mergeCell ref="AK70:AO70"/>
    <mergeCell ref="AU70:AY70"/>
    <mergeCell ref="AZ70:BD70"/>
    <mergeCell ref="BJ69:BN71"/>
    <mergeCell ref="BO69:BS69"/>
    <mergeCell ref="BT69:BX69"/>
    <mergeCell ref="BY69:CC69"/>
    <mergeCell ref="CD69:CH71"/>
    <mergeCell ref="CI69:CM69"/>
    <mergeCell ref="BO70:BS70"/>
    <mergeCell ref="BT70:BX70"/>
    <mergeCell ref="BY70:CC70"/>
    <mergeCell ref="CI70:CM70"/>
    <mergeCell ref="AF69:AJ69"/>
    <mergeCell ref="AK69:AO69"/>
    <mergeCell ref="AP69:AT71"/>
    <mergeCell ref="AU69:AY69"/>
    <mergeCell ref="AZ69:BD69"/>
    <mergeCell ref="BE69:BI69"/>
    <mergeCell ref="BE70:BI70"/>
    <mergeCell ref="BE71:BI71"/>
    <mergeCell ref="B69:F71"/>
    <mergeCell ref="G69:K69"/>
    <mergeCell ref="L69:P69"/>
    <mergeCell ref="Q69:U69"/>
    <mergeCell ref="V69:Z71"/>
    <mergeCell ref="AA69:AE69"/>
    <mergeCell ref="BO71:BS71"/>
    <mergeCell ref="BT71:BX71"/>
    <mergeCell ref="BY71:CC71"/>
    <mergeCell ref="CI71:CM71"/>
    <mergeCell ref="CN68:CR68"/>
    <mergeCell ref="CS68:CW68"/>
    <mergeCell ref="CN67:CR67"/>
    <mergeCell ref="CS67:CW67"/>
    <mergeCell ref="G68:K68"/>
    <mergeCell ref="L68:P68"/>
    <mergeCell ref="Q68:U68"/>
    <mergeCell ref="AA68:AE68"/>
    <mergeCell ref="AF68:AJ68"/>
    <mergeCell ref="AK68:AO68"/>
    <mergeCell ref="AU68:AY68"/>
    <mergeCell ref="AZ68:BD68"/>
    <mergeCell ref="CN66:CR66"/>
    <mergeCell ref="CS66:CW66"/>
    <mergeCell ref="G67:K67"/>
    <mergeCell ref="L67:P67"/>
    <mergeCell ref="Q67:U67"/>
    <mergeCell ref="AA67:AE67"/>
    <mergeCell ref="AF67:AJ67"/>
    <mergeCell ref="AK67:AO67"/>
    <mergeCell ref="AU67:AY67"/>
    <mergeCell ref="AZ67:BD67"/>
    <mergeCell ref="BJ66:BN68"/>
    <mergeCell ref="BO66:BS66"/>
    <mergeCell ref="BT66:BX66"/>
    <mergeCell ref="BY66:CC66"/>
    <mergeCell ref="CD66:CH68"/>
    <mergeCell ref="CI66:CM66"/>
    <mergeCell ref="BO67:BS67"/>
    <mergeCell ref="BT67:BX67"/>
    <mergeCell ref="BY67:CC67"/>
    <mergeCell ref="CI67:CM67"/>
    <mergeCell ref="AF66:AJ66"/>
    <mergeCell ref="AK66:AO66"/>
    <mergeCell ref="AP66:AT68"/>
    <mergeCell ref="AU66:AY66"/>
    <mergeCell ref="AZ66:BD66"/>
    <mergeCell ref="BE66:BI66"/>
    <mergeCell ref="BE67:BI67"/>
    <mergeCell ref="BE68:BI68"/>
    <mergeCell ref="B66:F68"/>
    <mergeCell ref="G66:K66"/>
    <mergeCell ref="L66:P66"/>
    <mergeCell ref="Q66:U66"/>
    <mergeCell ref="V66:Z68"/>
    <mergeCell ref="AA66:AE66"/>
    <mergeCell ref="BO68:BS68"/>
    <mergeCell ref="BT68:BX68"/>
    <mergeCell ref="BY68:CC68"/>
    <mergeCell ref="CI68:CM68"/>
    <mergeCell ref="CN65:CR65"/>
    <mergeCell ref="CS65:CW65"/>
    <mergeCell ref="CN64:CR64"/>
    <mergeCell ref="CS64:CW64"/>
    <mergeCell ref="G65:K65"/>
    <mergeCell ref="L65:P65"/>
    <mergeCell ref="Q65:U65"/>
    <mergeCell ref="AA65:AE65"/>
    <mergeCell ref="AF65:AJ65"/>
    <mergeCell ref="AK65:AO65"/>
    <mergeCell ref="AU65:AY65"/>
    <mergeCell ref="AZ65:BD65"/>
    <mergeCell ref="CN63:CR63"/>
    <mergeCell ref="CS63:CW63"/>
    <mergeCell ref="G64:K64"/>
    <mergeCell ref="L64:P64"/>
    <mergeCell ref="Q64:U64"/>
    <mergeCell ref="AA64:AE64"/>
    <mergeCell ref="AF64:AJ64"/>
    <mergeCell ref="AK64:AO64"/>
    <mergeCell ref="AU64:AY64"/>
    <mergeCell ref="AZ64:BD64"/>
    <mergeCell ref="BJ63:BN65"/>
    <mergeCell ref="BO63:BS63"/>
    <mergeCell ref="BT63:BX63"/>
    <mergeCell ref="BY63:CC63"/>
    <mergeCell ref="CD63:CH65"/>
    <mergeCell ref="CI63:CM63"/>
    <mergeCell ref="BO64:BS64"/>
    <mergeCell ref="BT64:BX64"/>
    <mergeCell ref="BY64:CC64"/>
    <mergeCell ref="CI64:CM64"/>
    <mergeCell ref="AF63:AJ63"/>
    <mergeCell ref="AK63:AO63"/>
    <mergeCell ref="AP63:AT65"/>
    <mergeCell ref="AU63:AY63"/>
    <mergeCell ref="AZ63:BD63"/>
    <mergeCell ref="BE63:BI63"/>
    <mergeCell ref="BE64:BI64"/>
    <mergeCell ref="BE65:BI65"/>
    <mergeCell ref="B63:F65"/>
    <mergeCell ref="G63:K63"/>
    <mergeCell ref="L63:P63"/>
    <mergeCell ref="Q63:U63"/>
    <mergeCell ref="V63:Z65"/>
    <mergeCell ref="AA63:AE63"/>
    <mergeCell ref="BO65:BS65"/>
    <mergeCell ref="BT65:BX65"/>
    <mergeCell ref="BY65:CC65"/>
    <mergeCell ref="CI65:CM65"/>
    <mergeCell ref="CN62:CR62"/>
    <mergeCell ref="CS62:CW62"/>
    <mergeCell ref="CN61:CR61"/>
    <mergeCell ref="CS61:CW61"/>
    <mergeCell ref="G62:K62"/>
    <mergeCell ref="L62:P62"/>
    <mergeCell ref="Q62:U62"/>
    <mergeCell ref="AA62:AE62"/>
    <mergeCell ref="AF62:AJ62"/>
    <mergeCell ref="AK62:AO62"/>
    <mergeCell ref="AU62:AY62"/>
    <mergeCell ref="AZ62:BD62"/>
    <mergeCell ref="CN60:CR60"/>
    <mergeCell ref="CS60:CW60"/>
    <mergeCell ref="G61:K61"/>
    <mergeCell ref="L61:P61"/>
    <mergeCell ref="Q61:U61"/>
    <mergeCell ref="AA61:AE61"/>
    <mergeCell ref="AF61:AJ61"/>
    <mergeCell ref="AK61:AO61"/>
    <mergeCell ref="AU61:AY61"/>
    <mergeCell ref="AZ61:BD61"/>
    <mergeCell ref="BJ60:BN62"/>
    <mergeCell ref="BO60:BS60"/>
    <mergeCell ref="BT60:BX60"/>
    <mergeCell ref="BY60:CC60"/>
    <mergeCell ref="CD60:CH62"/>
    <mergeCell ref="CI60:CM60"/>
    <mergeCell ref="BO61:BS61"/>
    <mergeCell ref="BT61:BX61"/>
    <mergeCell ref="BY61:CC61"/>
    <mergeCell ref="CI61:CM61"/>
    <mergeCell ref="AF60:AJ60"/>
    <mergeCell ref="AK60:AO60"/>
    <mergeCell ref="AP60:AT62"/>
    <mergeCell ref="AU60:AY60"/>
    <mergeCell ref="AZ60:BD60"/>
    <mergeCell ref="BE60:BI60"/>
    <mergeCell ref="BE61:BI61"/>
    <mergeCell ref="BE62:BI62"/>
    <mergeCell ref="B60:F62"/>
    <mergeCell ref="G60:K60"/>
    <mergeCell ref="L60:P60"/>
    <mergeCell ref="Q60:U60"/>
    <mergeCell ref="V60:Z62"/>
    <mergeCell ref="AA60:AE60"/>
    <mergeCell ref="BO62:BS62"/>
    <mergeCell ref="BT62:BX62"/>
    <mergeCell ref="BY62:CC62"/>
    <mergeCell ref="CI62:CM62"/>
    <mergeCell ref="CN59:CR59"/>
    <mergeCell ref="CS59:CW59"/>
    <mergeCell ref="CN58:CR58"/>
    <mergeCell ref="CS58:CW58"/>
    <mergeCell ref="G59:K59"/>
    <mergeCell ref="L59:P59"/>
    <mergeCell ref="Q59:U59"/>
    <mergeCell ref="AA59:AE59"/>
    <mergeCell ref="AF59:AJ59"/>
    <mergeCell ref="AK59:AO59"/>
    <mergeCell ref="AU59:AY59"/>
    <mergeCell ref="AZ59:BD59"/>
    <mergeCell ref="CN57:CR57"/>
    <mergeCell ref="CS57:CW57"/>
    <mergeCell ref="G58:K58"/>
    <mergeCell ref="L58:P58"/>
    <mergeCell ref="Q58:U58"/>
    <mergeCell ref="AA58:AE58"/>
    <mergeCell ref="AF58:AJ58"/>
    <mergeCell ref="AK58:AO58"/>
    <mergeCell ref="AU58:AY58"/>
    <mergeCell ref="AZ58:BD58"/>
    <mergeCell ref="BJ57:BN59"/>
    <mergeCell ref="BO57:BS57"/>
    <mergeCell ref="BT57:BX57"/>
    <mergeCell ref="BY57:CC57"/>
    <mergeCell ref="CD57:CH59"/>
    <mergeCell ref="CI57:CM57"/>
    <mergeCell ref="BO58:BS58"/>
    <mergeCell ref="BT58:BX58"/>
    <mergeCell ref="BY58:CC58"/>
    <mergeCell ref="CI58:CM58"/>
    <mergeCell ref="AF57:AJ57"/>
    <mergeCell ref="AK57:AO57"/>
    <mergeCell ref="AP57:AT59"/>
    <mergeCell ref="AU57:AY57"/>
    <mergeCell ref="AZ57:BD57"/>
    <mergeCell ref="BE57:BI57"/>
    <mergeCell ref="BE58:BI58"/>
    <mergeCell ref="BE59:BI59"/>
    <mergeCell ref="B57:F59"/>
    <mergeCell ref="G57:K57"/>
    <mergeCell ref="L57:P57"/>
    <mergeCell ref="Q57:U57"/>
    <mergeCell ref="V57:Z59"/>
    <mergeCell ref="AA57:AE57"/>
    <mergeCell ref="BO59:BS59"/>
    <mergeCell ref="BT59:BX59"/>
    <mergeCell ref="BY59:CC59"/>
    <mergeCell ref="CI59:CM59"/>
    <mergeCell ref="CN56:CR56"/>
    <mergeCell ref="CS56:CW56"/>
    <mergeCell ref="CN55:CR55"/>
    <mergeCell ref="CS55:CW55"/>
    <mergeCell ref="G56:K56"/>
    <mergeCell ref="L56:P56"/>
    <mergeCell ref="Q56:U56"/>
    <mergeCell ref="AA56:AE56"/>
    <mergeCell ref="AF56:AJ56"/>
    <mergeCell ref="AK56:AO56"/>
    <mergeCell ref="AU56:AY56"/>
    <mergeCell ref="AZ56:BD56"/>
    <mergeCell ref="CN54:CR54"/>
    <mergeCell ref="CS54:CW54"/>
    <mergeCell ref="G55:K55"/>
    <mergeCell ref="L55:P55"/>
    <mergeCell ref="Q55:U55"/>
    <mergeCell ref="AA55:AE55"/>
    <mergeCell ref="AF55:AJ55"/>
    <mergeCell ref="AK55:AO55"/>
    <mergeCell ref="AU55:AY55"/>
    <mergeCell ref="AZ55:BD55"/>
    <mergeCell ref="BJ54:BN56"/>
    <mergeCell ref="BO54:BS54"/>
    <mergeCell ref="BT54:BX54"/>
    <mergeCell ref="BY54:CC54"/>
    <mergeCell ref="CD54:CH56"/>
    <mergeCell ref="CI54:CM54"/>
    <mergeCell ref="BO55:BS55"/>
    <mergeCell ref="BT55:BX55"/>
    <mergeCell ref="BY55:CC55"/>
    <mergeCell ref="CI55:CM55"/>
    <mergeCell ref="AF54:AJ54"/>
    <mergeCell ref="AK54:AO54"/>
    <mergeCell ref="AP54:AT56"/>
    <mergeCell ref="AU54:AY54"/>
    <mergeCell ref="AZ54:BD54"/>
    <mergeCell ref="BE54:BI54"/>
    <mergeCell ref="BE55:BI55"/>
    <mergeCell ref="BE56:BI56"/>
    <mergeCell ref="B54:F56"/>
    <mergeCell ref="G54:K54"/>
    <mergeCell ref="L54:P54"/>
    <mergeCell ref="Q54:U54"/>
    <mergeCell ref="V54:Z56"/>
    <mergeCell ref="AA54:AE54"/>
    <mergeCell ref="BO56:BS56"/>
    <mergeCell ref="BT56:BX56"/>
    <mergeCell ref="BY56:CC56"/>
    <mergeCell ref="CI56:CM56"/>
    <mergeCell ref="CN53:CR53"/>
    <mergeCell ref="CS53:CW53"/>
    <mergeCell ref="CN52:CR52"/>
    <mergeCell ref="CS52:CW52"/>
    <mergeCell ref="G53:K53"/>
    <mergeCell ref="L53:P53"/>
    <mergeCell ref="Q53:U53"/>
    <mergeCell ref="AA53:AE53"/>
    <mergeCell ref="AF53:AJ53"/>
    <mergeCell ref="AK53:AO53"/>
    <mergeCell ref="AU53:AY53"/>
    <mergeCell ref="AZ53:BD53"/>
    <mergeCell ref="CN51:CR51"/>
    <mergeCell ref="CS51:CW51"/>
    <mergeCell ref="G52:K52"/>
    <mergeCell ref="L52:P52"/>
    <mergeCell ref="Q52:U52"/>
    <mergeCell ref="AA52:AE52"/>
    <mergeCell ref="AF52:AJ52"/>
    <mergeCell ref="AK52:AO52"/>
    <mergeCell ref="AU52:AY52"/>
    <mergeCell ref="AZ52:BD52"/>
    <mergeCell ref="BJ51:BN53"/>
    <mergeCell ref="BO51:BS51"/>
    <mergeCell ref="BT51:BX51"/>
    <mergeCell ref="BY51:CC51"/>
    <mergeCell ref="CD51:CH53"/>
    <mergeCell ref="CI51:CM51"/>
    <mergeCell ref="BO52:BS52"/>
    <mergeCell ref="BT52:BX52"/>
    <mergeCell ref="BY52:CC52"/>
    <mergeCell ref="CI52:CM52"/>
    <mergeCell ref="AF51:AJ51"/>
    <mergeCell ref="AK51:AO51"/>
    <mergeCell ref="AP51:AT53"/>
    <mergeCell ref="AU51:AY51"/>
    <mergeCell ref="AZ51:BD51"/>
    <mergeCell ref="BE51:BI51"/>
    <mergeCell ref="BE52:BI52"/>
    <mergeCell ref="BE53:BI53"/>
    <mergeCell ref="B51:F53"/>
    <mergeCell ref="G51:K51"/>
    <mergeCell ref="L51:P51"/>
    <mergeCell ref="Q51:U51"/>
    <mergeCell ref="V51:Z53"/>
    <mergeCell ref="AA51:AE51"/>
    <mergeCell ref="BO53:BS53"/>
    <mergeCell ref="BT53:BX53"/>
    <mergeCell ref="BY53:CC53"/>
    <mergeCell ref="CI53:CM53"/>
    <mergeCell ref="CN50:CR50"/>
    <mergeCell ref="CS50:CW50"/>
    <mergeCell ref="CN49:CR49"/>
    <mergeCell ref="CS49:CW49"/>
    <mergeCell ref="G50:K50"/>
    <mergeCell ref="L50:P50"/>
    <mergeCell ref="Q50:U50"/>
    <mergeCell ref="AA50:AE50"/>
    <mergeCell ref="AF50:AJ50"/>
    <mergeCell ref="AK50:AO50"/>
    <mergeCell ref="AU50:AY50"/>
    <mergeCell ref="AZ50:BD50"/>
    <mergeCell ref="CN48:CR48"/>
    <mergeCell ref="CS48:CW48"/>
    <mergeCell ref="G49:K49"/>
    <mergeCell ref="L49:P49"/>
    <mergeCell ref="Q49:U49"/>
    <mergeCell ref="AA49:AE49"/>
    <mergeCell ref="AF49:AJ49"/>
    <mergeCell ref="AK49:AO49"/>
    <mergeCell ref="AU49:AY49"/>
    <mergeCell ref="AZ49:BD49"/>
    <mergeCell ref="BJ48:BN50"/>
    <mergeCell ref="BO48:BS48"/>
    <mergeCell ref="BT48:BX48"/>
    <mergeCell ref="BY48:CC48"/>
    <mergeCell ref="CD48:CH50"/>
    <mergeCell ref="CI48:CM48"/>
    <mergeCell ref="BO49:BS49"/>
    <mergeCell ref="BT49:BX49"/>
    <mergeCell ref="BY49:CC49"/>
    <mergeCell ref="CI49:CM49"/>
    <mergeCell ref="AF48:AJ48"/>
    <mergeCell ref="AK48:AO48"/>
    <mergeCell ref="AP48:AT50"/>
    <mergeCell ref="AU48:AY48"/>
    <mergeCell ref="AZ48:BD48"/>
    <mergeCell ref="BE48:BI48"/>
    <mergeCell ref="BE49:BI49"/>
    <mergeCell ref="BE50:BI50"/>
    <mergeCell ref="B48:F50"/>
    <mergeCell ref="G48:K48"/>
    <mergeCell ref="L48:P48"/>
    <mergeCell ref="Q48:U48"/>
    <mergeCell ref="V48:Z50"/>
    <mergeCell ref="AA48:AE48"/>
    <mergeCell ref="BO50:BS50"/>
    <mergeCell ref="BT50:BX50"/>
    <mergeCell ref="BY50:CC50"/>
    <mergeCell ref="CI50:CM50"/>
    <mergeCell ref="CN47:CR47"/>
    <mergeCell ref="CS47:CW47"/>
    <mergeCell ref="CN46:CR46"/>
    <mergeCell ref="CS46:CW46"/>
    <mergeCell ref="G47:K47"/>
    <mergeCell ref="L47:P47"/>
    <mergeCell ref="Q47:U47"/>
    <mergeCell ref="AA47:AE47"/>
    <mergeCell ref="AF47:AJ47"/>
    <mergeCell ref="AK47:AO47"/>
    <mergeCell ref="AU47:AY47"/>
    <mergeCell ref="AZ47:BD47"/>
    <mergeCell ref="CN45:CR45"/>
    <mergeCell ref="CS45:CW45"/>
    <mergeCell ref="G46:K46"/>
    <mergeCell ref="L46:P46"/>
    <mergeCell ref="Q46:U46"/>
    <mergeCell ref="AA46:AE46"/>
    <mergeCell ref="AF46:AJ46"/>
    <mergeCell ref="AK46:AO46"/>
    <mergeCell ref="AU46:AY46"/>
    <mergeCell ref="AZ46:BD46"/>
    <mergeCell ref="BJ45:BN47"/>
    <mergeCell ref="BO45:BS45"/>
    <mergeCell ref="BT45:BX45"/>
    <mergeCell ref="BY45:CC45"/>
    <mergeCell ref="CD45:CH47"/>
    <mergeCell ref="CI45:CM45"/>
    <mergeCell ref="BO46:BS46"/>
    <mergeCell ref="BT46:BX46"/>
    <mergeCell ref="BY46:CC46"/>
    <mergeCell ref="CI46:CM46"/>
    <mergeCell ref="AF45:AJ45"/>
    <mergeCell ref="AK45:AO45"/>
    <mergeCell ref="AP45:AT47"/>
    <mergeCell ref="AU45:AY45"/>
    <mergeCell ref="AZ45:BD45"/>
    <mergeCell ref="BE45:BI45"/>
    <mergeCell ref="BE46:BI46"/>
    <mergeCell ref="BE47:BI47"/>
    <mergeCell ref="B45:F47"/>
    <mergeCell ref="G45:K45"/>
    <mergeCell ref="L45:P45"/>
    <mergeCell ref="Q45:U45"/>
    <mergeCell ref="V45:Z47"/>
    <mergeCell ref="AA45:AE45"/>
    <mergeCell ref="BO47:BS47"/>
    <mergeCell ref="BT47:BX47"/>
    <mergeCell ref="BY47:CC47"/>
    <mergeCell ref="CN44:CR44"/>
    <mergeCell ref="G39:K39"/>
    <mergeCell ref="L39:P39"/>
    <mergeCell ref="Q39:U39"/>
    <mergeCell ref="V39:Z41"/>
    <mergeCell ref="AA39:AE39"/>
    <mergeCell ref="AF39:AJ39"/>
    <mergeCell ref="BO41:BS41"/>
    <mergeCell ref="BT41:BX41"/>
    <mergeCell ref="CI47:CM47"/>
    <mergeCell ref="CS44:CW44"/>
    <mergeCell ref="CN43:CR43"/>
    <mergeCell ref="CS43:CW43"/>
    <mergeCell ref="G44:K44"/>
    <mergeCell ref="L44:P44"/>
    <mergeCell ref="Q44:U44"/>
    <mergeCell ref="AA44:AE44"/>
    <mergeCell ref="AF44:AJ44"/>
    <mergeCell ref="AK44:AO44"/>
    <mergeCell ref="AU44:AY44"/>
    <mergeCell ref="AZ44:BD44"/>
    <mergeCell ref="CN42:CR42"/>
    <mergeCell ref="CS42:CW42"/>
    <mergeCell ref="G43:K43"/>
    <mergeCell ref="L43:P43"/>
    <mergeCell ref="Q43:U43"/>
    <mergeCell ref="AA43:AE43"/>
    <mergeCell ref="AF43:AJ43"/>
    <mergeCell ref="AK43:AO43"/>
    <mergeCell ref="AU43:AY43"/>
    <mergeCell ref="AZ43:BD43"/>
    <mergeCell ref="BJ42:BN44"/>
    <mergeCell ref="BO43:BS43"/>
    <mergeCell ref="BT43:BX43"/>
    <mergeCell ref="BY43:CC43"/>
    <mergeCell ref="CI43:CM43"/>
    <mergeCell ref="AF42:AJ42"/>
    <mergeCell ref="AK42:AO42"/>
    <mergeCell ref="AP42:AT44"/>
    <mergeCell ref="AU42:AY42"/>
    <mergeCell ref="AZ42:BD42"/>
    <mergeCell ref="BE42:BI42"/>
    <mergeCell ref="BE43:BI43"/>
    <mergeCell ref="BE44:BI44"/>
    <mergeCell ref="B42:F44"/>
    <mergeCell ref="G42:K42"/>
    <mergeCell ref="L42:P42"/>
    <mergeCell ref="Q42:U42"/>
    <mergeCell ref="V42:Z44"/>
    <mergeCell ref="AA42:AE42"/>
    <mergeCell ref="BO44:BS44"/>
    <mergeCell ref="BT44:BX44"/>
    <mergeCell ref="BY44:CC44"/>
    <mergeCell ref="CI44:CM44"/>
    <mergeCell ref="BO42:BS42"/>
    <mergeCell ref="BT42:BX42"/>
    <mergeCell ref="BY42:CC42"/>
    <mergeCell ref="CD42:CH44"/>
    <mergeCell ref="CI42:CM42"/>
    <mergeCell ref="CN41:CR41"/>
    <mergeCell ref="CS41:CW41"/>
    <mergeCell ref="CN40:CR40"/>
    <mergeCell ref="CS40:CW40"/>
    <mergeCell ref="G41:K41"/>
    <mergeCell ref="L41:P41"/>
    <mergeCell ref="Q41:U41"/>
    <mergeCell ref="AA41:AE41"/>
    <mergeCell ref="AF41:AJ41"/>
    <mergeCell ref="AK41:AO41"/>
    <mergeCell ref="AU41:AY41"/>
    <mergeCell ref="AZ41:BD41"/>
    <mergeCell ref="CS39:CW39"/>
    <mergeCell ref="G40:K40"/>
    <mergeCell ref="L40:P40"/>
    <mergeCell ref="Q40:U40"/>
    <mergeCell ref="AA40:AE40"/>
    <mergeCell ref="AF40:AJ40"/>
    <mergeCell ref="AK40:AO40"/>
    <mergeCell ref="AU40:AY40"/>
    <mergeCell ref="AZ40:BD40"/>
    <mergeCell ref="BE40:BI40"/>
    <mergeCell ref="CN39:CR39"/>
    <mergeCell ref="AK38:AO38"/>
    <mergeCell ref="BE37:BI37"/>
    <mergeCell ref="BO37:BS37"/>
    <mergeCell ref="BT37:BX37"/>
    <mergeCell ref="BY37:CC37"/>
    <mergeCell ref="CI37:CM37"/>
    <mergeCell ref="BO40:BS40"/>
    <mergeCell ref="BT40:BX40"/>
    <mergeCell ref="BY40:CC40"/>
    <mergeCell ref="CI40:CM40"/>
    <mergeCell ref="AK39:AO39"/>
    <mergeCell ref="AP39:AT41"/>
    <mergeCell ref="AU39:AY39"/>
    <mergeCell ref="AZ39:BD39"/>
    <mergeCell ref="BE39:BI39"/>
    <mergeCell ref="BJ39:BN41"/>
    <mergeCell ref="BE41:BI41"/>
    <mergeCell ref="BO39:BS39"/>
    <mergeCell ref="BT39:BX39"/>
    <mergeCell ref="BY39:CC39"/>
    <mergeCell ref="CD39:CH41"/>
    <mergeCell ref="CI39:CM39"/>
    <mergeCell ref="BY41:CC41"/>
    <mergeCell ref="CI41:CM41"/>
    <mergeCell ref="CN37:CR37"/>
    <mergeCell ref="BT36:BX36"/>
    <mergeCell ref="BY36:CC36"/>
    <mergeCell ref="CD36:CH38"/>
    <mergeCell ref="CI36:CM36"/>
    <mergeCell ref="CN36:CR36"/>
    <mergeCell ref="CS36:CW36"/>
    <mergeCell ref="CS37:CW37"/>
    <mergeCell ref="CI38:CM38"/>
    <mergeCell ref="CN38:CR38"/>
    <mergeCell ref="CS38:CW38"/>
    <mergeCell ref="B36:F38"/>
    <mergeCell ref="G36:K36"/>
    <mergeCell ref="L36:P36"/>
    <mergeCell ref="Q36:U36"/>
    <mergeCell ref="V36:Z38"/>
    <mergeCell ref="AA36:AE36"/>
    <mergeCell ref="G37:K37"/>
    <mergeCell ref="L37:P37"/>
    <mergeCell ref="Q37:U37"/>
    <mergeCell ref="AA37:AE37"/>
    <mergeCell ref="AU38:AY38"/>
    <mergeCell ref="AZ38:BD38"/>
    <mergeCell ref="BE38:BI38"/>
    <mergeCell ref="BO38:BS38"/>
    <mergeCell ref="BT38:BX38"/>
    <mergeCell ref="BY38:CC38"/>
    <mergeCell ref="G38:K38"/>
    <mergeCell ref="L38:P38"/>
    <mergeCell ref="Q38:U38"/>
    <mergeCell ref="AA38:AE38"/>
    <mergeCell ref="AF38:AJ38"/>
    <mergeCell ref="G35:K35"/>
    <mergeCell ref="L35:P35"/>
    <mergeCell ref="Q35:U35"/>
    <mergeCell ref="AA35:AE35"/>
    <mergeCell ref="AF35:AJ35"/>
    <mergeCell ref="AK35:AO35"/>
    <mergeCell ref="AU35:AY35"/>
    <mergeCell ref="AZ35:BD35"/>
    <mergeCell ref="CS33:CW33"/>
    <mergeCell ref="G34:K34"/>
    <mergeCell ref="L34:P34"/>
    <mergeCell ref="Q34:U34"/>
    <mergeCell ref="AA34:AE34"/>
    <mergeCell ref="AF34:AJ34"/>
    <mergeCell ref="AK34:AO34"/>
    <mergeCell ref="AU34:AY34"/>
    <mergeCell ref="AZ34:BD34"/>
    <mergeCell ref="BE34:BI34"/>
    <mergeCell ref="BO33:BS33"/>
    <mergeCell ref="BT33:BX33"/>
    <mergeCell ref="BY33:CC33"/>
    <mergeCell ref="CD33:CH35"/>
    <mergeCell ref="CI33:CM33"/>
    <mergeCell ref="CN33:CR33"/>
    <mergeCell ref="BO34:BS34"/>
    <mergeCell ref="BT34:BX34"/>
    <mergeCell ref="BY34:CC34"/>
    <mergeCell ref="CI34:CM34"/>
    <mergeCell ref="V33:Z35"/>
    <mergeCell ref="AA33:AE33"/>
    <mergeCell ref="AF33:AJ33"/>
    <mergeCell ref="AK33:AO33"/>
    <mergeCell ref="AP33:AT35"/>
    <mergeCell ref="AU33:AY33"/>
    <mergeCell ref="BO32:BS32"/>
    <mergeCell ref="BT32:BX32"/>
    <mergeCell ref="BY32:CC32"/>
    <mergeCell ref="CI32:CM32"/>
    <mergeCell ref="CN32:CR32"/>
    <mergeCell ref="CS32:CW32"/>
    <mergeCell ref="CN31:CR31"/>
    <mergeCell ref="CS31:CW31"/>
    <mergeCell ref="BO35:BS35"/>
    <mergeCell ref="BT35:BX35"/>
    <mergeCell ref="BY35:CC35"/>
    <mergeCell ref="CI35:CM35"/>
    <mergeCell ref="CN35:CR35"/>
    <mergeCell ref="CS35:CW35"/>
    <mergeCell ref="CN34:CR34"/>
    <mergeCell ref="CS34:CW34"/>
    <mergeCell ref="AZ32:BD32"/>
    <mergeCell ref="CS30:CW30"/>
    <mergeCell ref="G31:K31"/>
    <mergeCell ref="L31:P31"/>
    <mergeCell ref="Q31:U31"/>
    <mergeCell ref="AA31:AE31"/>
    <mergeCell ref="AF31:AJ31"/>
    <mergeCell ref="AK31:AO31"/>
    <mergeCell ref="AU31:AY31"/>
    <mergeCell ref="AZ31:BD31"/>
    <mergeCell ref="BE31:BI31"/>
    <mergeCell ref="BO30:BS30"/>
    <mergeCell ref="BT30:BX30"/>
    <mergeCell ref="BY30:CC30"/>
    <mergeCell ref="CD30:CH32"/>
    <mergeCell ref="CI30:CM30"/>
    <mergeCell ref="CN30:CR30"/>
    <mergeCell ref="BO31:BS31"/>
    <mergeCell ref="BT31:BX31"/>
    <mergeCell ref="BY31:CC31"/>
    <mergeCell ref="CI31:CM31"/>
    <mergeCell ref="L30:P30"/>
    <mergeCell ref="Q30:U30"/>
    <mergeCell ref="V30:Z32"/>
    <mergeCell ref="AA30:AE30"/>
    <mergeCell ref="AF30:AJ30"/>
    <mergeCell ref="AK30:AO30"/>
    <mergeCell ref="AF29:AJ29"/>
    <mergeCell ref="AK29:AO29"/>
    <mergeCell ref="AU29:AY29"/>
    <mergeCell ref="AZ29:BD29"/>
    <mergeCell ref="G30:K30"/>
    <mergeCell ref="AP30:AT32"/>
    <mergeCell ref="AU30:AY30"/>
    <mergeCell ref="AZ30:BD30"/>
    <mergeCell ref="BE30:BI30"/>
    <mergeCell ref="BJ30:BN32"/>
    <mergeCell ref="BE32:BI32"/>
    <mergeCell ref="G32:K32"/>
    <mergeCell ref="L32:P32"/>
    <mergeCell ref="Q32:U32"/>
    <mergeCell ref="AA32:AE32"/>
    <mergeCell ref="AF32:AJ32"/>
    <mergeCell ref="AK32:AO32"/>
    <mergeCell ref="AU32:AY32"/>
    <mergeCell ref="CS27:CW27"/>
    <mergeCell ref="G28:K28"/>
    <mergeCell ref="L28:P28"/>
    <mergeCell ref="Q28:U28"/>
    <mergeCell ref="AA28:AE28"/>
    <mergeCell ref="AF28:AJ28"/>
    <mergeCell ref="AK28:AO28"/>
    <mergeCell ref="AU28:AY28"/>
    <mergeCell ref="AZ28:BD28"/>
    <mergeCell ref="BE28:BI28"/>
    <mergeCell ref="BO27:BS27"/>
    <mergeCell ref="BT27:BX27"/>
    <mergeCell ref="BY27:CC27"/>
    <mergeCell ref="CD27:CH29"/>
    <mergeCell ref="CI27:CM27"/>
    <mergeCell ref="CN27:CR27"/>
    <mergeCell ref="BO28:BS28"/>
    <mergeCell ref="BT28:BX28"/>
    <mergeCell ref="BY28:CC28"/>
    <mergeCell ref="CI28:CM28"/>
    <mergeCell ref="BO29:BS29"/>
    <mergeCell ref="BT29:BX29"/>
    <mergeCell ref="BY29:CC29"/>
    <mergeCell ref="CI29:CM29"/>
    <mergeCell ref="CN29:CR29"/>
    <mergeCell ref="CS29:CW29"/>
    <mergeCell ref="CN28:CR28"/>
    <mergeCell ref="CS28:CW28"/>
    <mergeCell ref="G29:K29"/>
    <mergeCell ref="L29:P29"/>
    <mergeCell ref="Q29:U29"/>
    <mergeCell ref="AA29:AE29"/>
    <mergeCell ref="B27:F29"/>
    <mergeCell ref="G27:K27"/>
    <mergeCell ref="L27:P27"/>
    <mergeCell ref="Q27:U27"/>
    <mergeCell ref="V27:Z29"/>
    <mergeCell ref="AA27:AE27"/>
    <mergeCell ref="BO26:BS26"/>
    <mergeCell ref="BT26:BX26"/>
    <mergeCell ref="BY26:CC26"/>
    <mergeCell ref="CI26:CM26"/>
    <mergeCell ref="CN26:CR26"/>
    <mergeCell ref="CS26:CW26"/>
    <mergeCell ref="CN25:CR25"/>
    <mergeCell ref="CS25:CW25"/>
    <mergeCell ref="G26:K26"/>
    <mergeCell ref="L26:P26"/>
    <mergeCell ref="Q26:U26"/>
    <mergeCell ref="AA26:AE26"/>
    <mergeCell ref="AF26:AJ26"/>
    <mergeCell ref="AK26:AO26"/>
    <mergeCell ref="AU26:AY26"/>
    <mergeCell ref="AZ26:BD26"/>
    <mergeCell ref="AP27:AT29"/>
    <mergeCell ref="AU27:AY27"/>
    <mergeCell ref="AZ27:BD27"/>
    <mergeCell ref="BE27:BI27"/>
    <mergeCell ref="BJ27:BN29"/>
    <mergeCell ref="BE29:BI29"/>
    <mergeCell ref="AF27:AJ27"/>
    <mergeCell ref="AK27:AO27"/>
    <mergeCell ref="B24:F26"/>
    <mergeCell ref="BE26:BI26"/>
    <mergeCell ref="CS24:CW24"/>
    <mergeCell ref="G25:K25"/>
    <mergeCell ref="L25:P25"/>
    <mergeCell ref="Q25:U25"/>
    <mergeCell ref="AA25:AE25"/>
    <mergeCell ref="AF25:AJ25"/>
    <mergeCell ref="AK25:AO25"/>
    <mergeCell ref="AU25:AY25"/>
    <mergeCell ref="AZ25:BD25"/>
    <mergeCell ref="BE25:BI25"/>
    <mergeCell ref="BO24:BS24"/>
    <mergeCell ref="BT24:BX24"/>
    <mergeCell ref="BY24:CC24"/>
    <mergeCell ref="CD24:CH26"/>
    <mergeCell ref="CI24:CM24"/>
    <mergeCell ref="CN24:CR24"/>
    <mergeCell ref="BO25:BS25"/>
    <mergeCell ref="BT25:BX25"/>
    <mergeCell ref="BY25:CC25"/>
    <mergeCell ref="CI25:CM25"/>
    <mergeCell ref="AP24:AT26"/>
    <mergeCell ref="AU24:AY24"/>
    <mergeCell ref="AZ24:BD24"/>
    <mergeCell ref="BE24:BI24"/>
    <mergeCell ref="G24:K24"/>
    <mergeCell ref="L24:P24"/>
    <mergeCell ref="Q24:U24"/>
    <mergeCell ref="V24:Z26"/>
    <mergeCell ref="AA24:AE24"/>
    <mergeCell ref="AF24:AJ24"/>
    <mergeCell ref="AK24:AO24"/>
    <mergeCell ref="BJ24:BN26"/>
    <mergeCell ref="BO23:BS23"/>
    <mergeCell ref="BT23:BX23"/>
    <mergeCell ref="BY23:CC23"/>
    <mergeCell ref="CI23:CM23"/>
    <mergeCell ref="CN23:CR23"/>
    <mergeCell ref="CS23:CW23"/>
    <mergeCell ref="CN22:CR22"/>
    <mergeCell ref="CS22:CW22"/>
    <mergeCell ref="G23:K23"/>
    <mergeCell ref="L23:P23"/>
    <mergeCell ref="Q23:U23"/>
    <mergeCell ref="AA23:AE23"/>
    <mergeCell ref="AF23:AJ23"/>
    <mergeCell ref="AK23:AO23"/>
    <mergeCell ref="AU23:AY23"/>
    <mergeCell ref="AZ23:BD23"/>
    <mergeCell ref="CS21:CW21"/>
    <mergeCell ref="G22:K22"/>
    <mergeCell ref="L22:P22"/>
    <mergeCell ref="Q22:U22"/>
    <mergeCell ref="AA22:AE22"/>
    <mergeCell ref="AF22:AJ22"/>
    <mergeCell ref="AK22:AO22"/>
    <mergeCell ref="AU22:AY22"/>
    <mergeCell ref="AZ22:BD22"/>
    <mergeCell ref="BE22:BI22"/>
    <mergeCell ref="BO21:BS21"/>
    <mergeCell ref="BT21:BX21"/>
    <mergeCell ref="BY21:CC21"/>
    <mergeCell ref="CD21:CH23"/>
    <mergeCell ref="CI21:CM21"/>
    <mergeCell ref="CN21:CR21"/>
    <mergeCell ref="BO22:BS22"/>
    <mergeCell ref="BT22:BX22"/>
    <mergeCell ref="BY22:CC22"/>
    <mergeCell ref="CI22:CM22"/>
    <mergeCell ref="B21:F23"/>
    <mergeCell ref="G21:K21"/>
    <mergeCell ref="L21:P21"/>
    <mergeCell ref="Q21:U21"/>
    <mergeCell ref="V21:Z23"/>
    <mergeCell ref="AA21:AE21"/>
    <mergeCell ref="BO20:BS20"/>
    <mergeCell ref="BT20:BX20"/>
    <mergeCell ref="BY20:CC20"/>
    <mergeCell ref="CI20:CM20"/>
    <mergeCell ref="CN20:CR20"/>
    <mergeCell ref="CS20:CW20"/>
    <mergeCell ref="BY19:CC19"/>
    <mergeCell ref="CI19:CM19"/>
    <mergeCell ref="CN19:CR19"/>
    <mergeCell ref="CS19:CW19"/>
    <mergeCell ref="G20:K20"/>
    <mergeCell ref="L20:P20"/>
    <mergeCell ref="Q20:U20"/>
    <mergeCell ref="AA20:AE20"/>
    <mergeCell ref="AF20:AJ20"/>
    <mergeCell ref="AK20:AO20"/>
    <mergeCell ref="CD18:CH20"/>
    <mergeCell ref="CI18:CM18"/>
    <mergeCell ref="CN18:CR18"/>
    <mergeCell ref="CS18:CW18"/>
    <mergeCell ref="G19:K19"/>
    <mergeCell ref="L19:P19"/>
    <mergeCell ref="CS15:CW15"/>
    <mergeCell ref="G16:K16"/>
    <mergeCell ref="L16:P16"/>
    <mergeCell ref="Q16:U16"/>
    <mergeCell ref="AA16:AE16"/>
    <mergeCell ref="AF16:AJ16"/>
    <mergeCell ref="AK16:AO16"/>
    <mergeCell ref="AU16:AY16"/>
    <mergeCell ref="AZ16:BD16"/>
    <mergeCell ref="BE16:BI16"/>
    <mergeCell ref="BO15:BS15"/>
    <mergeCell ref="BT15:BX15"/>
    <mergeCell ref="BY15:CC15"/>
    <mergeCell ref="CD15:CH17"/>
    <mergeCell ref="CI15:CM15"/>
    <mergeCell ref="CN15:CR15"/>
    <mergeCell ref="Q19:U19"/>
    <mergeCell ref="AA19:AE19"/>
    <mergeCell ref="AF19:AJ19"/>
    <mergeCell ref="AK19:AO19"/>
    <mergeCell ref="AZ18:BD18"/>
    <mergeCell ref="BE18:BI18"/>
    <mergeCell ref="BJ18:BN20"/>
    <mergeCell ref="BO18:BS18"/>
    <mergeCell ref="BT18:BX18"/>
    <mergeCell ref="BY18:CC18"/>
    <mergeCell ref="AZ19:BD19"/>
    <mergeCell ref="BE19:BI19"/>
    <mergeCell ref="BO19:BS19"/>
    <mergeCell ref="BT19:BX19"/>
    <mergeCell ref="V18:Z20"/>
    <mergeCell ref="AA18:AE18"/>
    <mergeCell ref="BO16:BS16"/>
    <mergeCell ref="BT16:BX16"/>
    <mergeCell ref="BY16:CC16"/>
    <mergeCell ref="CI16:CM16"/>
    <mergeCell ref="L15:P15"/>
    <mergeCell ref="Q15:U15"/>
    <mergeCell ref="V15:Z17"/>
    <mergeCell ref="AA15:AE15"/>
    <mergeCell ref="AF15:AJ15"/>
    <mergeCell ref="AK15:AO15"/>
    <mergeCell ref="BO14:BS14"/>
    <mergeCell ref="BT14:BX14"/>
    <mergeCell ref="BY14:CC14"/>
    <mergeCell ref="CI14:CM14"/>
    <mergeCell ref="CN14:CR14"/>
    <mergeCell ref="CS14:CW14"/>
    <mergeCell ref="CN13:CR13"/>
    <mergeCell ref="CS13:CW13"/>
    <mergeCell ref="BJ12:BN14"/>
    <mergeCell ref="BE14:BI14"/>
    <mergeCell ref="BO17:BS17"/>
    <mergeCell ref="BT17:BX17"/>
    <mergeCell ref="BY17:CC17"/>
    <mergeCell ref="CI17:CM17"/>
    <mergeCell ref="CN17:CR17"/>
    <mergeCell ref="CS17:CW17"/>
    <mergeCell ref="CN16:CR16"/>
    <mergeCell ref="CS16:CW16"/>
    <mergeCell ref="L17:P17"/>
    <mergeCell ref="Q17:U17"/>
    <mergeCell ref="AA17:AE17"/>
    <mergeCell ref="AF17:AJ17"/>
    <mergeCell ref="G14:K14"/>
    <mergeCell ref="L14:P14"/>
    <mergeCell ref="Q14:U14"/>
    <mergeCell ref="AA14:AE14"/>
    <mergeCell ref="AF14:AJ14"/>
    <mergeCell ref="AK14:AO14"/>
    <mergeCell ref="AU14:AY14"/>
    <mergeCell ref="AZ14:BD14"/>
    <mergeCell ref="CS12:CW12"/>
    <mergeCell ref="G13:K13"/>
    <mergeCell ref="L13:P13"/>
    <mergeCell ref="Q13:U13"/>
    <mergeCell ref="AA13:AE13"/>
    <mergeCell ref="AF13:AJ13"/>
    <mergeCell ref="AK13:AO13"/>
    <mergeCell ref="AU13:AY13"/>
    <mergeCell ref="AZ13:BD13"/>
    <mergeCell ref="BE13:BI13"/>
    <mergeCell ref="BO12:BS12"/>
    <mergeCell ref="BT12:BX12"/>
    <mergeCell ref="BY12:CC12"/>
    <mergeCell ref="CD12:CH14"/>
    <mergeCell ref="CI12:CM12"/>
    <mergeCell ref="CN12:CR12"/>
    <mergeCell ref="BO13:BS13"/>
    <mergeCell ref="BT13:BX13"/>
    <mergeCell ref="BY13:CC13"/>
    <mergeCell ref="CI13:CM13"/>
    <mergeCell ref="AP12:AT14"/>
    <mergeCell ref="AU12:AY12"/>
    <mergeCell ref="AZ12:BD12"/>
    <mergeCell ref="BE12:BI12"/>
    <mergeCell ref="CN11:CR11"/>
    <mergeCell ref="CS11:CW11"/>
    <mergeCell ref="B12:F14"/>
    <mergeCell ref="G12:K12"/>
    <mergeCell ref="L12:P12"/>
    <mergeCell ref="Q12:U12"/>
    <mergeCell ref="V12:Z14"/>
    <mergeCell ref="AA12:AE12"/>
    <mergeCell ref="AF12:AJ12"/>
    <mergeCell ref="AK12:AO12"/>
    <mergeCell ref="AZ11:BD11"/>
    <mergeCell ref="BE11:BI11"/>
    <mergeCell ref="BO11:BS11"/>
    <mergeCell ref="BT11:BX11"/>
    <mergeCell ref="BY11:CC11"/>
    <mergeCell ref="CI11:CM11"/>
    <mergeCell ref="BY10:CC10"/>
    <mergeCell ref="CI10:CM10"/>
    <mergeCell ref="CN10:CR10"/>
    <mergeCell ref="CS10:CW10"/>
    <mergeCell ref="G11:K11"/>
    <mergeCell ref="L11:P11"/>
    <mergeCell ref="Q11:U11"/>
    <mergeCell ref="AA11:AE11"/>
    <mergeCell ref="AF11:AJ11"/>
    <mergeCell ref="AK11:AO11"/>
    <mergeCell ref="AK10:AO10"/>
    <mergeCell ref="AU10:AY10"/>
    <mergeCell ref="AZ10:BD10"/>
    <mergeCell ref="BE10:BI10"/>
    <mergeCell ref="BO10:BS10"/>
    <mergeCell ref="BT10:BX10"/>
    <mergeCell ref="BY9:CC9"/>
    <mergeCell ref="CD9:CH11"/>
    <mergeCell ref="CI9:CM9"/>
    <mergeCell ref="CN9:CR9"/>
    <mergeCell ref="CS9:CW9"/>
    <mergeCell ref="G10:K10"/>
    <mergeCell ref="L10:P10"/>
    <mergeCell ref="Q10:U10"/>
    <mergeCell ref="AA10:AE10"/>
    <mergeCell ref="AF10:AJ10"/>
    <mergeCell ref="CN8:CR8"/>
    <mergeCell ref="CS8:CW8"/>
    <mergeCell ref="B9:F11"/>
    <mergeCell ref="G9:K9"/>
    <mergeCell ref="L9:P9"/>
    <mergeCell ref="Q9:U9"/>
    <mergeCell ref="V9:Z11"/>
    <mergeCell ref="AA9:AE9"/>
    <mergeCell ref="AF9:AJ9"/>
    <mergeCell ref="AK9:AO9"/>
    <mergeCell ref="AZ8:BD8"/>
    <mergeCell ref="BE8:BI8"/>
    <mergeCell ref="BO8:BS8"/>
    <mergeCell ref="BT8:BX8"/>
    <mergeCell ref="BY8:CC8"/>
    <mergeCell ref="CI8:CM8"/>
    <mergeCell ref="AP9:AT11"/>
    <mergeCell ref="AU9:AY9"/>
    <mergeCell ref="AZ9:BD9"/>
    <mergeCell ref="BE9:BI9"/>
    <mergeCell ref="BJ9:BN11"/>
    <mergeCell ref="BO9:BS9"/>
    <mergeCell ref="CS7:CW7"/>
    <mergeCell ref="G8:K8"/>
    <mergeCell ref="L8:P8"/>
    <mergeCell ref="Q8:U8"/>
    <mergeCell ref="AA8:AE8"/>
    <mergeCell ref="AF8:AJ8"/>
    <mergeCell ref="AK8:AO8"/>
    <mergeCell ref="AK7:AO7"/>
    <mergeCell ref="AU7:AY7"/>
    <mergeCell ref="AZ7:BD7"/>
    <mergeCell ref="BE7:BI7"/>
    <mergeCell ref="BO7:BS7"/>
    <mergeCell ref="BT7:BX7"/>
    <mergeCell ref="BY6:CC6"/>
    <mergeCell ref="CD6:CH8"/>
    <mergeCell ref="CI6:CM6"/>
    <mergeCell ref="CN6:CR6"/>
    <mergeCell ref="CS6:CW6"/>
    <mergeCell ref="G7:K7"/>
    <mergeCell ref="L7:P7"/>
    <mergeCell ref="Q7:U7"/>
    <mergeCell ref="AA7:AE7"/>
    <mergeCell ref="AF7:AJ7"/>
    <mergeCell ref="B6:F8"/>
    <mergeCell ref="G6:K6"/>
    <mergeCell ref="L6:P6"/>
    <mergeCell ref="Q6:U6"/>
    <mergeCell ref="V6:Z8"/>
    <mergeCell ref="AA6:AE6"/>
    <mergeCell ref="AF6:AJ6"/>
    <mergeCell ref="AK6:AO6"/>
    <mergeCell ref="AP6:AT8"/>
    <mergeCell ref="BG5:BI5"/>
    <mergeCell ref="BQ5:BS5"/>
    <mergeCell ref="BV5:BX5"/>
    <mergeCell ref="CA5:CC5"/>
    <mergeCell ref="CK5:CM5"/>
    <mergeCell ref="CP5:CR5"/>
    <mergeCell ref="I5:K5"/>
    <mergeCell ref="N5:P5"/>
    <mergeCell ref="S5:U5"/>
    <mergeCell ref="AC5:AE5"/>
    <mergeCell ref="AH5:AJ5"/>
    <mergeCell ref="AM5:AO5"/>
    <mergeCell ref="AA3:AB5"/>
    <mergeCell ref="AC3:AE3"/>
    <mergeCell ref="AF3:AG5"/>
    <mergeCell ref="AH3:AJ3"/>
    <mergeCell ref="AK3:AL5"/>
    <mergeCell ref="BY7:CC7"/>
    <mergeCell ref="CI7:CM7"/>
    <mergeCell ref="CN7:CR7"/>
    <mergeCell ref="CA4:CC4"/>
    <mergeCell ref="CK4:CM4"/>
    <mergeCell ref="CP4:CR4"/>
    <mergeCell ref="CU4:CW4"/>
    <mergeCell ref="CP3:CR3"/>
    <mergeCell ref="CS3:CT5"/>
    <mergeCell ref="CU3:CW3"/>
    <mergeCell ref="I4:K4"/>
    <mergeCell ref="N4:P4"/>
    <mergeCell ref="S4:U4"/>
    <mergeCell ref="AC4:AE4"/>
    <mergeCell ref="AH4:AJ4"/>
    <mergeCell ref="AM4:AO4"/>
    <mergeCell ref="AW4:AY4"/>
    <mergeCell ref="BY3:BZ5"/>
    <mergeCell ref="CA3:CC3"/>
    <mergeCell ref="CD3:CH5"/>
    <mergeCell ref="CI3:CJ5"/>
    <mergeCell ref="CK3:CM3"/>
    <mergeCell ref="CN3:CO5"/>
    <mergeCell ref="AM3:AO3"/>
    <mergeCell ref="AP3:AT5"/>
    <mergeCell ref="AU3:AV5"/>
    <mergeCell ref="AW3:AY3"/>
    <mergeCell ref="AZ3:BA5"/>
    <mergeCell ref="BB3:BD3"/>
    <mergeCell ref="BB4:BD4"/>
    <mergeCell ref="AW5:AY5"/>
    <mergeCell ref="BB5:BD5"/>
    <mergeCell ref="V3:Z5"/>
    <mergeCell ref="CU5:CW5"/>
    <mergeCell ref="B1:BI1"/>
    <mergeCell ref="BJ1:CW1"/>
    <mergeCell ref="AU2:BI2"/>
    <mergeCell ref="B3:F5"/>
    <mergeCell ref="G3:H5"/>
    <mergeCell ref="I3:K3"/>
    <mergeCell ref="L3:M5"/>
    <mergeCell ref="N3:P3"/>
    <mergeCell ref="Q3:R5"/>
    <mergeCell ref="S3:U3"/>
    <mergeCell ref="B39:F41"/>
    <mergeCell ref="BJ36:BN38"/>
    <mergeCell ref="BO36:BS36"/>
    <mergeCell ref="AP36:AT38"/>
    <mergeCell ref="AU36:AY36"/>
    <mergeCell ref="AZ36:BD36"/>
    <mergeCell ref="BE36:BI36"/>
    <mergeCell ref="AF37:AJ37"/>
    <mergeCell ref="AK37:AO37"/>
    <mergeCell ref="AU37:AY37"/>
    <mergeCell ref="AZ37:BD37"/>
    <mergeCell ref="AF36:AJ36"/>
    <mergeCell ref="AK36:AO36"/>
    <mergeCell ref="BJ33:BN35"/>
    <mergeCell ref="BE35:BI35"/>
    <mergeCell ref="AZ33:BD33"/>
    <mergeCell ref="BE33:BI33"/>
    <mergeCell ref="B33:F35"/>
    <mergeCell ref="G33:K33"/>
    <mergeCell ref="L33:P33"/>
    <mergeCell ref="Q33:U33"/>
    <mergeCell ref="B30:F32"/>
    <mergeCell ref="AP21:AT23"/>
    <mergeCell ref="AU21:AY21"/>
    <mergeCell ref="AZ21:BD21"/>
    <mergeCell ref="BE21:BI21"/>
    <mergeCell ref="BJ21:BN23"/>
    <mergeCell ref="BE23:BI23"/>
    <mergeCell ref="AF21:AJ21"/>
    <mergeCell ref="AK21:AO21"/>
    <mergeCell ref="AZ20:BD20"/>
    <mergeCell ref="BE20:BI20"/>
    <mergeCell ref="B18:F20"/>
    <mergeCell ref="G18:K18"/>
    <mergeCell ref="L18:P18"/>
    <mergeCell ref="Q18:U18"/>
    <mergeCell ref="B15:F17"/>
    <mergeCell ref="G15:K15"/>
    <mergeCell ref="AP15:AT17"/>
    <mergeCell ref="AU15:AY15"/>
    <mergeCell ref="AZ15:BD15"/>
    <mergeCell ref="BE15:BI15"/>
    <mergeCell ref="BJ15:BN17"/>
    <mergeCell ref="BE17:BI17"/>
    <mergeCell ref="G17:K17"/>
    <mergeCell ref="AK17:AO17"/>
    <mergeCell ref="AU17:AY17"/>
    <mergeCell ref="AZ17:BD17"/>
    <mergeCell ref="AF18:AJ18"/>
    <mergeCell ref="AK18:AO18"/>
    <mergeCell ref="AP18:AT20"/>
    <mergeCell ref="AU18:AY18"/>
    <mergeCell ref="AU19:AY19"/>
    <mergeCell ref="AU20:AY20"/>
    <mergeCell ref="BT9:BX9"/>
    <mergeCell ref="AU11:AY11"/>
    <mergeCell ref="BJ6:BN8"/>
    <mergeCell ref="BO6:BS6"/>
    <mergeCell ref="BT6:BX6"/>
    <mergeCell ref="AU8:AY8"/>
    <mergeCell ref="AU6:AY6"/>
    <mergeCell ref="AZ6:BD6"/>
    <mergeCell ref="BE6:BI6"/>
    <mergeCell ref="BE3:BF5"/>
    <mergeCell ref="BG3:BI3"/>
    <mergeCell ref="BJ3:BN5"/>
    <mergeCell ref="BO3:BP5"/>
    <mergeCell ref="BQ3:BS3"/>
    <mergeCell ref="BT3:BU5"/>
    <mergeCell ref="BV3:BX3"/>
    <mergeCell ref="BG4:BI4"/>
    <mergeCell ref="BQ4:BS4"/>
    <mergeCell ref="BV4:BX4"/>
  </mergeCells>
  <phoneticPr fontId="1"/>
  <printOptions horizontalCentered="1" verticalCentered="1"/>
  <pageMargins left="0" right="0" top="0.39370078740157483" bottom="0" header="0.31496062992125984" footer="0.31496062992125984"/>
  <pageSetup paperSize="9" scale="55" orientation="landscape" r:id="rId1"/>
  <colBreaks count="1" manualBreakCount="1">
    <brk id="4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3"/>
  <sheetViews>
    <sheetView zoomScale="87" zoomScaleNormal="87" workbookViewId="0">
      <selection activeCell="AF46" sqref="AF46"/>
    </sheetView>
  </sheetViews>
  <sheetFormatPr defaultColWidth="2.25" defaultRowHeight="14.25"/>
  <cols>
    <col min="1" max="1" width="2.25" style="5" customWidth="1"/>
    <col min="2" max="34" width="3.125" style="5" customWidth="1"/>
    <col min="35" max="256" width="2.25" style="5"/>
    <col min="257" max="257" width="2.25" style="5" customWidth="1"/>
    <col min="258" max="290" width="3.125" style="5" customWidth="1"/>
    <col min="291" max="512" width="2.25" style="5"/>
    <col min="513" max="513" width="2.25" style="5" customWidth="1"/>
    <col min="514" max="546" width="3.125" style="5" customWidth="1"/>
    <col min="547" max="768" width="2.25" style="5"/>
    <col min="769" max="769" width="2.25" style="5" customWidth="1"/>
    <col min="770" max="802" width="3.125" style="5" customWidth="1"/>
    <col min="803" max="1024" width="2.25" style="5"/>
    <col min="1025" max="1025" width="2.25" style="5" customWidth="1"/>
    <col min="1026" max="1058" width="3.125" style="5" customWidth="1"/>
    <col min="1059" max="1280" width="2.25" style="5"/>
    <col min="1281" max="1281" width="2.25" style="5" customWidth="1"/>
    <col min="1282" max="1314" width="3.125" style="5" customWidth="1"/>
    <col min="1315" max="1536" width="2.25" style="5"/>
    <col min="1537" max="1537" width="2.25" style="5" customWidth="1"/>
    <col min="1538" max="1570" width="3.125" style="5" customWidth="1"/>
    <col min="1571" max="1792" width="2.25" style="5"/>
    <col min="1793" max="1793" width="2.25" style="5" customWidth="1"/>
    <col min="1794" max="1826" width="3.125" style="5" customWidth="1"/>
    <col min="1827" max="2048" width="2.25" style="5"/>
    <col min="2049" max="2049" width="2.25" style="5" customWidth="1"/>
    <col min="2050" max="2082" width="3.125" style="5" customWidth="1"/>
    <col min="2083" max="2304" width="2.25" style="5"/>
    <col min="2305" max="2305" width="2.25" style="5" customWidth="1"/>
    <col min="2306" max="2338" width="3.125" style="5" customWidth="1"/>
    <col min="2339" max="2560" width="2.25" style="5"/>
    <col min="2561" max="2561" width="2.25" style="5" customWidth="1"/>
    <col min="2562" max="2594" width="3.125" style="5" customWidth="1"/>
    <col min="2595" max="2816" width="2.25" style="5"/>
    <col min="2817" max="2817" width="2.25" style="5" customWidth="1"/>
    <col min="2818" max="2850" width="3.125" style="5" customWidth="1"/>
    <col min="2851" max="3072" width="2.25" style="5"/>
    <col min="3073" max="3073" width="2.25" style="5" customWidth="1"/>
    <col min="3074" max="3106" width="3.125" style="5" customWidth="1"/>
    <col min="3107" max="3328" width="2.25" style="5"/>
    <col min="3329" max="3329" width="2.25" style="5" customWidth="1"/>
    <col min="3330" max="3362" width="3.125" style="5" customWidth="1"/>
    <col min="3363" max="3584" width="2.25" style="5"/>
    <col min="3585" max="3585" width="2.25" style="5" customWidth="1"/>
    <col min="3586" max="3618" width="3.125" style="5" customWidth="1"/>
    <col min="3619" max="3840" width="2.25" style="5"/>
    <col min="3841" max="3841" width="2.25" style="5" customWidth="1"/>
    <col min="3842" max="3874" width="3.125" style="5" customWidth="1"/>
    <col min="3875" max="4096" width="2.25" style="5"/>
    <col min="4097" max="4097" width="2.25" style="5" customWidth="1"/>
    <col min="4098" max="4130" width="3.125" style="5" customWidth="1"/>
    <col min="4131" max="4352" width="2.25" style="5"/>
    <col min="4353" max="4353" width="2.25" style="5" customWidth="1"/>
    <col min="4354" max="4386" width="3.125" style="5" customWidth="1"/>
    <col min="4387" max="4608" width="2.25" style="5"/>
    <col min="4609" max="4609" width="2.25" style="5" customWidth="1"/>
    <col min="4610" max="4642" width="3.125" style="5" customWidth="1"/>
    <col min="4643" max="4864" width="2.25" style="5"/>
    <col min="4865" max="4865" width="2.25" style="5" customWidth="1"/>
    <col min="4866" max="4898" width="3.125" style="5" customWidth="1"/>
    <col min="4899" max="5120" width="2.25" style="5"/>
    <col min="5121" max="5121" width="2.25" style="5" customWidth="1"/>
    <col min="5122" max="5154" width="3.125" style="5" customWidth="1"/>
    <col min="5155" max="5376" width="2.25" style="5"/>
    <col min="5377" max="5377" width="2.25" style="5" customWidth="1"/>
    <col min="5378" max="5410" width="3.125" style="5" customWidth="1"/>
    <col min="5411" max="5632" width="2.25" style="5"/>
    <col min="5633" max="5633" width="2.25" style="5" customWidth="1"/>
    <col min="5634" max="5666" width="3.125" style="5" customWidth="1"/>
    <col min="5667" max="5888" width="2.25" style="5"/>
    <col min="5889" max="5889" width="2.25" style="5" customWidth="1"/>
    <col min="5890" max="5922" width="3.125" style="5" customWidth="1"/>
    <col min="5923" max="6144" width="2.25" style="5"/>
    <col min="6145" max="6145" width="2.25" style="5" customWidth="1"/>
    <col min="6146" max="6178" width="3.125" style="5" customWidth="1"/>
    <col min="6179" max="6400" width="2.25" style="5"/>
    <col min="6401" max="6401" width="2.25" style="5" customWidth="1"/>
    <col min="6402" max="6434" width="3.125" style="5" customWidth="1"/>
    <col min="6435" max="6656" width="2.25" style="5"/>
    <col min="6657" max="6657" width="2.25" style="5" customWidth="1"/>
    <col min="6658" max="6690" width="3.125" style="5" customWidth="1"/>
    <col min="6691" max="6912" width="2.25" style="5"/>
    <col min="6913" max="6913" width="2.25" style="5" customWidth="1"/>
    <col min="6914" max="6946" width="3.125" style="5" customWidth="1"/>
    <col min="6947" max="7168" width="2.25" style="5"/>
    <col min="7169" max="7169" width="2.25" style="5" customWidth="1"/>
    <col min="7170" max="7202" width="3.125" style="5" customWidth="1"/>
    <col min="7203" max="7424" width="2.25" style="5"/>
    <col min="7425" max="7425" width="2.25" style="5" customWidth="1"/>
    <col min="7426" max="7458" width="3.125" style="5" customWidth="1"/>
    <col min="7459" max="7680" width="2.25" style="5"/>
    <col min="7681" max="7681" width="2.25" style="5" customWidth="1"/>
    <col min="7682" max="7714" width="3.125" style="5" customWidth="1"/>
    <col min="7715" max="7936" width="2.25" style="5"/>
    <col min="7937" max="7937" width="2.25" style="5" customWidth="1"/>
    <col min="7938" max="7970" width="3.125" style="5" customWidth="1"/>
    <col min="7971" max="8192" width="2.25" style="5"/>
    <col min="8193" max="8193" width="2.25" style="5" customWidth="1"/>
    <col min="8194" max="8226" width="3.125" style="5" customWidth="1"/>
    <col min="8227" max="8448" width="2.25" style="5"/>
    <col min="8449" max="8449" width="2.25" style="5" customWidth="1"/>
    <col min="8450" max="8482" width="3.125" style="5" customWidth="1"/>
    <col min="8483" max="8704" width="2.25" style="5"/>
    <col min="8705" max="8705" width="2.25" style="5" customWidth="1"/>
    <col min="8706" max="8738" width="3.125" style="5" customWidth="1"/>
    <col min="8739" max="8960" width="2.25" style="5"/>
    <col min="8961" max="8961" width="2.25" style="5" customWidth="1"/>
    <col min="8962" max="8994" width="3.125" style="5" customWidth="1"/>
    <col min="8995" max="9216" width="2.25" style="5"/>
    <col min="9217" max="9217" width="2.25" style="5" customWidth="1"/>
    <col min="9218" max="9250" width="3.125" style="5" customWidth="1"/>
    <col min="9251" max="9472" width="2.25" style="5"/>
    <col min="9473" max="9473" width="2.25" style="5" customWidth="1"/>
    <col min="9474" max="9506" width="3.125" style="5" customWidth="1"/>
    <col min="9507" max="9728" width="2.25" style="5"/>
    <col min="9729" max="9729" width="2.25" style="5" customWidth="1"/>
    <col min="9730" max="9762" width="3.125" style="5" customWidth="1"/>
    <col min="9763" max="9984" width="2.25" style="5"/>
    <col min="9985" max="9985" width="2.25" style="5" customWidth="1"/>
    <col min="9986" max="10018" width="3.125" style="5" customWidth="1"/>
    <col min="10019" max="10240" width="2.25" style="5"/>
    <col min="10241" max="10241" width="2.25" style="5" customWidth="1"/>
    <col min="10242" max="10274" width="3.125" style="5" customWidth="1"/>
    <col min="10275" max="10496" width="2.25" style="5"/>
    <col min="10497" max="10497" width="2.25" style="5" customWidth="1"/>
    <col min="10498" max="10530" width="3.125" style="5" customWidth="1"/>
    <col min="10531" max="10752" width="2.25" style="5"/>
    <col min="10753" max="10753" width="2.25" style="5" customWidth="1"/>
    <col min="10754" max="10786" width="3.125" style="5" customWidth="1"/>
    <col min="10787" max="11008" width="2.25" style="5"/>
    <col min="11009" max="11009" width="2.25" style="5" customWidth="1"/>
    <col min="11010" max="11042" width="3.125" style="5" customWidth="1"/>
    <col min="11043" max="11264" width="2.25" style="5"/>
    <col min="11265" max="11265" width="2.25" style="5" customWidth="1"/>
    <col min="11266" max="11298" width="3.125" style="5" customWidth="1"/>
    <col min="11299" max="11520" width="2.25" style="5"/>
    <col min="11521" max="11521" width="2.25" style="5" customWidth="1"/>
    <col min="11522" max="11554" width="3.125" style="5" customWidth="1"/>
    <col min="11555" max="11776" width="2.25" style="5"/>
    <col min="11777" max="11777" width="2.25" style="5" customWidth="1"/>
    <col min="11778" max="11810" width="3.125" style="5" customWidth="1"/>
    <col min="11811" max="12032" width="2.25" style="5"/>
    <col min="12033" max="12033" width="2.25" style="5" customWidth="1"/>
    <col min="12034" max="12066" width="3.125" style="5" customWidth="1"/>
    <col min="12067" max="12288" width="2.25" style="5"/>
    <col min="12289" max="12289" width="2.25" style="5" customWidth="1"/>
    <col min="12290" max="12322" width="3.125" style="5" customWidth="1"/>
    <col min="12323" max="12544" width="2.25" style="5"/>
    <col min="12545" max="12545" width="2.25" style="5" customWidth="1"/>
    <col min="12546" max="12578" width="3.125" style="5" customWidth="1"/>
    <col min="12579" max="12800" width="2.25" style="5"/>
    <col min="12801" max="12801" width="2.25" style="5" customWidth="1"/>
    <col min="12802" max="12834" width="3.125" style="5" customWidth="1"/>
    <col min="12835" max="13056" width="2.25" style="5"/>
    <col min="13057" max="13057" width="2.25" style="5" customWidth="1"/>
    <col min="13058" max="13090" width="3.125" style="5" customWidth="1"/>
    <col min="13091" max="13312" width="2.25" style="5"/>
    <col min="13313" max="13313" width="2.25" style="5" customWidth="1"/>
    <col min="13314" max="13346" width="3.125" style="5" customWidth="1"/>
    <col min="13347" max="13568" width="2.25" style="5"/>
    <col min="13569" max="13569" width="2.25" style="5" customWidth="1"/>
    <col min="13570" max="13602" width="3.125" style="5" customWidth="1"/>
    <col min="13603" max="13824" width="2.25" style="5"/>
    <col min="13825" max="13825" width="2.25" style="5" customWidth="1"/>
    <col min="13826" max="13858" width="3.125" style="5" customWidth="1"/>
    <col min="13859" max="14080" width="2.25" style="5"/>
    <col min="14081" max="14081" width="2.25" style="5" customWidth="1"/>
    <col min="14082" max="14114" width="3.125" style="5" customWidth="1"/>
    <col min="14115" max="14336" width="2.25" style="5"/>
    <col min="14337" max="14337" width="2.25" style="5" customWidth="1"/>
    <col min="14338" max="14370" width="3.125" style="5" customWidth="1"/>
    <col min="14371" max="14592" width="2.25" style="5"/>
    <col min="14593" max="14593" width="2.25" style="5" customWidth="1"/>
    <col min="14594" max="14626" width="3.125" style="5" customWidth="1"/>
    <col min="14627" max="14848" width="2.25" style="5"/>
    <col min="14849" max="14849" width="2.25" style="5" customWidth="1"/>
    <col min="14850" max="14882" width="3.125" style="5" customWidth="1"/>
    <col min="14883" max="15104" width="2.25" style="5"/>
    <col min="15105" max="15105" width="2.25" style="5" customWidth="1"/>
    <col min="15106" max="15138" width="3.125" style="5" customWidth="1"/>
    <col min="15139" max="15360" width="2.25" style="5"/>
    <col min="15361" max="15361" width="2.25" style="5" customWidth="1"/>
    <col min="15362" max="15394" width="3.125" style="5" customWidth="1"/>
    <col min="15395" max="15616" width="2.25" style="5"/>
    <col min="15617" max="15617" width="2.25" style="5" customWidth="1"/>
    <col min="15618" max="15650" width="3.125" style="5" customWidth="1"/>
    <col min="15651" max="15872" width="2.25" style="5"/>
    <col min="15873" max="15873" width="2.25" style="5" customWidth="1"/>
    <col min="15874" max="15906" width="3.125" style="5" customWidth="1"/>
    <col min="15907" max="16128" width="2.25" style="5"/>
    <col min="16129" max="16129" width="2.25" style="5" customWidth="1"/>
    <col min="16130" max="16162" width="3.125" style="5" customWidth="1"/>
    <col min="16163" max="16384" width="2.25" style="5"/>
  </cols>
  <sheetData>
    <row r="1" spans="1:34" ht="17.25">
      <c r="A1" s="323" t="s">
        <v>29</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row>
    <row r="2" spans="1:34" ht="15" thickBot="1">
      <c r="V2" s="324" t="s">
        <v>30</v>
      </c>
      <c r="W2" s="324"/>
      <c r="X2" s="324"/>
      <c r="Y2" s="324"/>
      <c r="Z2" s="324"/>
      <c r="AA2" s="324"/>
      <c r="AB2" s="324"/>
      <c r="AC2" s="324"/>
      <c r="AD2" s="324"/>
      <c r="AE2" s="324"/>
      <c r="AF2" s="324"/>
      <c r="AG2" s="324"/>
      <c r="AH2" s="324"/>
    </row>
    <row r="3" spans="1:34">
      <c r="B3" s="325" t="s">
        <v>1</v>
      </c>
      <c r="C3" s="326"/>
      <c r="D3" s="326"/>
      <c r="E3" s="326"/>
      <c r="F3" s="326"/>
      <c r="G3" s="326"/>
      <c r="H3" s="327"/>
      <c r="I3" s="331" t="s">
        <v>2</v>
      </c>
      <c r="J3" s="332"/>
      <c r="K3" s="332"/>
      <c r="L3" s="332"/>
      <c r="M3" s="332"/>
      <c r="N3" s="332"/>
      <c r="O3" s="333"/>
      <c r="P3" s="337" t="s">
        <v>31</v>
      </c>
      <c r="Q3" s="338"/>
      <c r="R3" s="338"/>
      <c r="S3" s="338"/>
      <c r="T3" s="338"/>
      <c r="U3" s="338"/>
      <c r="V3" s="338"/>
      <c r="W3" s="338"/>
      <c r="X3" s="338"/>
      <c r="Y3" s="338"/>
      <c r="Z3" s="338"/>
      <c r="AA3" s="338"/>
      <c r="AB3" s="338"/>
      <c r="AC3" s="338"/>
      <c r="AD3" s="338"/>
      <c r="AE3" s="338"/>
      <c r="AF3" s="338"/>
      <c r="AG3" s="338"/>
      <c r="AH3" s="6"/>
    </row>
    <row r="4" spans="1:34">
      <c r="B4" s="328"/>
      <c r="C4" s="329"/>
      <c r="D4" s="329"/>
      <c r="E4" s="329"/>
      <c r="F4" s="329"/>
      <c r="G4" s="329"/>
      <c r="H4" s="330"/>
      <c r="I4" s="334"/>
      <c r="J4" s="335"/>
      <c r="K4" s="335"/>
      <c r="L4" s="335"/>
      <c r="M4" s="335"/>
      <c r="N4" s="335"/>
      <c r="O4" s="336"/>
      <c r="P4" s="339" t="s">
        <v>32</v>
      </c>
      <c r="Q4" s="340"/>
      <c r="R4" s="340"/>
      <c r="S4" s="340"/>
      <c r="T4" s="340"/>
      <c r="U4" s="341"/>
      <c r="V4" s="329" t="s">
        <v>3</v>
      </c>
      <c r="W4" s="329"/>
      <c r="X4" s="329"/>
      <c r="Y4" s="329"/>
      <c r="Z4" s="329"/>
      <c r="AA4" s="329"/>
      <c r="AB4" s="329" t="s">
        <v>4</v>
      </c>
      <c r="AC4" s="329"/>
      <c r="AD4" s="329"/>
      <c r="AE4" s="329"/>
      <c r="AF4" s="329"/>
      <c r="AG4" s="330"/>
      <c r="AH4" s="7"/>
    </row>
    <row r="5" spans="1:34" ht="17.25">
      <c r="C5" s="346" t="s">
        <v>0</v>
      </c>
      <c r="D5" s="346"/>
      <c r="E5" s="343">
        <v>62</v>
      </c>
      <c r="F5" s="343"/>
      <c r="G5" s="5" t="s">
        <v>1</v>
      </c>
      <c r="I5" s="344">
        <v>25741</v>
      </c>
      <c r="J5" s="345"/>
      <c r="K5" s="345"/>
      <c r="L5" s="345"/>
      <c r="M5" s="345"/>
      <c r="N5" s="345"/>
      <c r="O5" s="345"/>
      <c r="P5" s="342">
        <f t="shared" ref="P5:P21" si="0">V5+AB5</f>
        <v>89066</v>
      </c>
      <c r="Q5" s="342"/>
      <c r="R5" s="342"/>
      <c r="S5" s="342"/>
      <c r="T5" s="342"/>
      <c r="U5" s="342"/>
      <c r="V5" s="342">
        <v>42953</v>
      </c>
      <c r="W5" s="342"/>
      <c r="X5" s="342"/>
      <c r="Y5" s="342"/>
      <c r="Z5" s="342"/>
      <c r="AA5" s="342"/>
      <c r="AB5" s="342">
        <v>46113</v>
      </c>
      <c r="AC5" s="342"/>
      <c r="AD5" s="342"/>
      <c r="AE5" s="342"/>
      <c r="AF5" s="342"/>
      <c r="AG5" s="342"/>
    </row>
    <row r="6" spans="1:34" ht="17.25">
      <c r="E6" s="320">
        <v>63</v>
      </c>
      <c r="F6" s="320"/>
      <c r="I6" s="321">
        <v>25809</v>
      </c>
      <c r="J6" s="322"/>
      <c r="K6" s="322"/>
      <c r="L6" s="322"/>
      <c r="M6" s="322"/>
      <c r="N6" s="322"/>
      <c r="O6" s="322"/>
      <c r="P6" s="319">
        <f t="shared" si="0"/>
        <v>88550</v>
      </c>
      <c r="Q6" s="319"/>
      <c r="R6" s="319"/>
      <c r="S6" s="319"/>
      <c r="T6" s="319"/>
      <c r="U6" s="319"/>
      <c r="V6" s="319">
        <v>42717</v>
      </c>
      <c r="W6" s="319"/>
      <c r="X6" s="319"/>
      <c r="Y6" s="319"/>
      <c r="Z6" s="319"/>
      <c r="AA6" s="319"/>
      <c r="AB6" s="319">
        <v>45833</v>
      </c>
      <c r="AC6" s="319"/>
      <c r="AD6" s="319"/>
      <c r="AE6" s="319"/>
      <c r="AF6" s="319"/>
      <c r="AG6" s="319"/>
    </row>
    <row r="7" spans="1:34" ht="17.25">
      <c r="C7" s="351" t="s">
        <v>28</v>
      </c>
      <c r="D7" s="351"/>
      <c r="E7" s="320" t="s">
        <v>33</v>
      </c>
      <c r="F7" s="320"/>
      <c r="G7" s="5" t="s">
        <v>1</v>
      </c>
      <c r="I7" s="321">
        <v>25922</v>
      </c>
      <c r="J7" s="322"/>
      <c r="K7" s="322"/>
      <c r="L7" s="322"/>
      <c r="M7" s="322"/>
      <c r="N7" s="322"/>
      <c r="O7" s="322"/>
      <c r="P7" s="319">
        <f t="shared" si="0"/>
        <v>88059</v>
      </c>
      <c r="Q7" s="319"/>
      <c r="R7" s="319"/>
      <c r="S7" s="319"/>
      <c r="T7" s="319"/>
      <c r="U7" s="319"/>
      <c r="V7" s="319">
        <v>42457</v>
      </c>
      <c r="W7" s="319"/>
      <c r="X7" s="319"/>
      <c r="Y7" s="319"/>
      <c r="Z7" s="319"/>
      <c r="AA7" s="319"/>
      <c r="AB7" s="319">
        <v>45602</v>
      </c>
      <c r="AC7" s="319"/>
      <c r="AD7" s="319"/>
      <c r="AE7" s="319"/>
      <c r="AF7" s="319"/>
      <c r="AG7" s="319"/>
    </row>
    <row r="8" spans="1:34" ht="17.25">
      <c r="E8" s="320">
        <v>2</v>
      </c>
      <c r="F8" s="320"/>
      <c r="I8" s="321">
        <v>25989</v>
      </c>
      <c r="J8" s="322"/>
      <c r="K8" s="322"/>
      <c r="L8" s="322"/>
      <c r="M8" s="322"/>
      <c r="N8" s="322"/>
      <c r="O8" s="322"/>
      <c r="P8" s="319">
        <f t="shared" si="0"/>
        <v>87514</v>
      </c>
      <c r="Q8" s="319"/>
      <c r="R8" s="319"/>
      <c r="S8" s="319"/>
      <c r="T8" s="319"/>
      <c r="U8" s="319"/>
      <c r="V8" s="319">
        <v>42201</v>
      </c>
      <c r="W8" s="319"/>
      <c r="X8" s="319"/>
      <c r="Y8" s="319"/>
      <c r="Z8" s="319"/>
      <c r="AA8" s="319"/>
      <c r="AB8" s="319">
        <v>45313</v>
      </c>
      <c r="AC8" s="319"/>
      <c r="AD8" s="319"/>
      <c r="AE8" s="319"/>
      <c r="AF8" s="319"/>
      <c r="AG8" s="319"/>
    </row>
    <row r="9" spans="1:34" ht="17.25">
      <c r="E9" s="320">
        <v>3</v>
      </c>
      <c r="F9" s="320"/>
      <c r="I9" s="321">
        <v>26079</v>
      </c>
      <c r="J9" s="322"/>
      <c r="K9" s="322"/>
      <c r="L9" s="322"/>
      <c r="M9" s="322"/>
      <c r="N9" s="322"/>
      <c r="O9" s="322"/>
      <c r="P9" s="319">
        <f t="shared" si="0"/>
        <v>86916</v>
      </c>
      <c r="Q9" s="319"/>
      <c r="R9" s="319"/>
      <c r="S9" s="319"/>
      <c r="T9" s="319"/>
      <c r="U9" s="319"/>
      <c r="V9" s="319">
        <v>41929</v>
      </c>
      <c r="W9" s="319"/>
      <c r="X9" s="319"/>
      <c r="Y9" s="319"/>
      <c r="Z9" s="319"/>
      <c r="AA9" s="319"/>
      <c r="AB9" s="319">
        <v>44987</v>
      </c>
      <c r="AC9" s="319"/>
      <c r="AD9" s="319"/>
      <c r="AE9" s="319"/>
      <c r="AF9" s="319"/>
      <c r="AG9" s="319"/>
    </row>
    <row r="10" spans="1:34" ht="17.25">
      <c r="E10" s="320">
        <v>4</v>
      </c>
      <c r="F10" s="320"/>
      <c r="I10" s="321">
        <v>26164</v>
      </c>
      <c r="J10" s="322"/>
      <c r="K10" s="322"/>
      <c r="L10" s="322"/>
      <c r="M10" s="322"/>
      <c r="N10" s="322"/>
      <c r="O10" s="322"/>
      <c r="P10" s="319">
        <f t="shared" si="0"/>
        <v>86241</v>
      </c>
      <c r="Q10" s="319"/>
      <c r="R10" s="319"/>
      <c r="S10" s="319"/>
      <c r="T10" s="319"/>
      <c r="U10" s="319"/>
      <c r="V10" s="319">
        <v>41557</v>
      </c>
      <c r="W10" s="319"/>
      <c r="X10" s="319"/>
      <c r="Y10" s="319"/>
      <c r="Z10" s="319"/>
      <c r="AA10" s="319"/>
      <c r="AB10" s="319">
        <v>44684</v>
      </c>
      <c r="AC10" s="319"/>
      <c r="AD10" s="319"/>
      <c r="AE10" s="319"/>
      <c r="AF10" s="319"/>
      <c r="AG10" s="319"/>
    </row>
    <row r="11" spans="1:34" ht="17.25">
      <c r="E11" s="320">
        <v>5</v>
      </c>
      <c r="F11" s="320"/>
      <c r="I11" s="321">
        <v>26260</v>
      </c>
      <c r="J11" s="322"/>
      <c r="K11" s="322"/>
      <c r="L11" s="322"/>
      <c r="M11" s="322"/>
      <c r="N11" s="322"/>
      <c r="O11" s="322"/>
      <c r="P11" s="319">
        <f t="shared" si="0"/>
        <v>85662</v>
      </c>
      <c r="Q11" s="319"/>
      <c r="R11" s="319"/>
      <c r="S11" s="319"/>
      <c r="T11" s="319"/>
      <c r="U11" s="319"/>
      <c r="V11" s="319">
        <v>41323</v>
      </c>
      <c r="W11" s="319"/>
      <c r="X11" s="319"/>
      <c r="Y11" s="319"/>
      <c r="Z11" s="319"/>
      <c r="AA11" s="319"/>
      <c r="AB11" s="319">
        <v>44339</v>
      </c>
      <c r="AC11" s="319"/>
      <c r="AD11" s="319"/>
      <c r="AE11" s="319"/>
      <c r="AF11" s="319"/>
      <c r="AG11" s="319"/>
    </row>
    <row r="12" spans="1:34" ht="17.25">
      <c r="E12" s="320">
        <v>6</v>
      </c>
      <c r="F12" s="320"/>
      <c r="I12" s="321">
        <v>26381</v>
      </c>
      <c r="J12" s="322"/>
      <c r="K12" s="322"/>
      <c r="L12" s="322"/>
      <c r="M12" s="322"/>
      <c r="N12" s="322"/>
      <c r="O12" s="322"/>
      <c r="P12" s="319">
        <f t="shared" si="0"/>
        <v>84992</v>
      </c>
      <c r="Q12" s="319"/>
      <c r="R12" s="319"/>
      <c r="S12" s="319"/>
      <c r="T12" s="319"/>
      <c r="U12" s="319"/>
      <c r="V12" s="319">
        <v>41004</v>
      </c>
      <c r="W12" s="319"/>
      <c r="X12" s="319"/>
      <c r="Y12" s="319"/>
      <c r="Z12" s="319"/>
      <c r="AA12" s="319"/>
      <c r="AB12" s="319">
        <v>43988</v>
      </c>
      <c r="AC12" s="319"/>
      <c r="AD12" s="319"/>
      <c r="AE12" s="319"/>
      <c r="AF12" s="319"/>
      <c r="AG12" s="319"/>
    </row>
    <row r="13" spans="1:34" ht="17.25">
      <c r="E13" s="320">
        <v>7</v>
      </c>
      <c r="F13" s="320"/>
      <c r="I13" s="321">
        <v>26475</v>
      </c>
      <c r="J13" s="322"/>
      <c r="K13" s="322"/>
      <c r="L13" s="322"/>
      <c r="M13" s="322"/>
      <c r="N13" s="322"/>
      <c r="O13" s="322"/>
      <c r="P13" s="319">
        <f t="shared" si="0"/>
        <v>84312</v>
      </c>
      <c r="Q13" s="319"/>
      <c r="R13" s="319"/>
      <c r="S13" s="319"/>
      <c r="T13" s="319"/>
      <c r="U13" s="319"/>
      <c r="V13" s="319">
        <v>40658</v>
      </c>
      <c r="W13" s="319"/>
      <c r="X13" s="319"/>
      <c r="Y13" s="319"/>
      <c r="Z13" s="319"/>
      <c r="AA13" s="319"/>
      <c r="AB13" s="319">
        <v>43654</v>
      </c>
      <c r="AC13" s="319"/>
      <c r="AD13" s="319"/>
      <c r="AE13" s="319"/>
      <c r="AF13" s="319"/>
      <c r="AG13" s="319"/>
    </row>
    <row r="14" spans="1:34" ht="17.25">
      <c r="E14" s="320">
        <v>8</v>
      </c>
      <c r="F14" s="320"/>
      <c r="I14" s="321">
        <v>26511</v>
      </c>
      <c r="J14" s="322"/>
      <c r="K14" s="322"/>
      <c r="L14" s="322"/>
      <c r="M14" s="322"/>
      <c r="N14" s="322"/>
      <c r="O14" s="322"/>
      <c r="P14" s="319">
        <f t="shared" si="0"/>
        <v>83526</v>
      </c>
      <c r="Q14" s="319"/>
      <c r="R14" s="319"/>
      <c r="S14" s="319"/>
      <c r="T14" s="319"/>
      <c r="U14" s="319"/>
      <c r="V14" s="319">
        <v>40242</v>
      </c>
      <c r="W14" s="319"/>
      <c r="X14" s="319"/>
      <c r="Y14" s="319"/>
      <c r="Z14" s="319"/>
      <c r="AA14" s="319"/>
      <c r="AB14" s="319">
        <v>43284</v>
      </c>
      <c r="AC14" s="319"/>
      <c r="AD14" s="319"/>
      <c r="AE14" s="319"/>
      <c r="AF14" s="319"/>
      <c r="AG14" s="319"/>
    </row>
    <row r="15" spans="1:34" ht="17.25">
      <c r="E15" s="320">
        <v>9</v>
      </c>
      <c r="F15" s="320"/>
      <c r="I15" s="321">
        <v>26592</v>
      </c>
      <c r="J15" s="322"/>
      <c r="K15" s="322"/>
      <c r="L15" s="322"/>
      <c r="M15" s="322"/>
      <c r="N15" s="322"/>
      <c r="O15" s="322"/>
      <c r="P15" s="319">
        <f t="shared" si="0"/>
        <v>82777</v>
      </c>
      <c r="Q15" s="319"/>
      <c r="R15" s="319"/>
      <c r="S15" s="319"/>
      <c r="T15" s="319"/>
      <c r="U15" s="319"/>
      <c r="V15" s="319">
        <v>39833</v>
      </c>
      <c r="W15" s="319"/>
      <c r="X15" s="319"/>
      <c r="Y15" s="319"/>
      <c r="Z15" s="319"/>
      <c r="AA15" s="319"/>
      <c r="AB15" s="319">
        <v>42944</v>
      </c>
      <c r="AC15" s="319"/>
      <c r="AD15" s="319"/>
      <c r="AE15" s="319"/>
      <c r="AF15" s="319"/>
      <c r="AG15" s="319"/>
    </row>
    <row r="16" spans="1:34" ht="17.25">
      <c r="E16" s="320">
        <v>10</v>
      </c>
      <c r="F16" s="320"/>
      <c r="I16" s="321">
        <v>26695</v>
      </c>
      <c r="J16" s="322"/>
      <c r="K16" s="322"/>
      <c r="L16" s="322"/>
      <c r="M16" s="322"/>
      <c r="N16" s="322"/>
      <c r="O16" s="322"/>
      <c r="P16" s="319">
        <f t="shared" si="0"/>
        <v>82000</v>
      </c>
      <c r="Q16" s="319"/>
      <c r="R16" s="319"/>
      <c r="S16" s="319"/>
      <c r="T16" s="319"/>
      <c r="U16" s="319"/>
      <c r="V16" s="319">
        <v>39533</v>
      </c>
      <c r="W16" s="319"/>
      <c r="X16" s="319"/>
      <c r="Y16" s="319"/>
      <c r="Z16" s="319"/>
      <c r="AA16" s="319"/>
      <c r="AB16" s="319">
        <v>42467</v>
      </c>
      <c r="AC16" s="319"/>
      <c r="AD16" s="319"/>
      <c r="AE16" s="319"/>
      <c r="AF16" s="319"/>
      <c r="AG16" s="319"/>
    </row>
    <row r="17" spans="5:33" ht="17.25">
      <c r="E17" s="320">
        <v>11</v>
      </c>
      <c r="F17" s="320"/>
      <c r="I17" s="321">
        <v>26712</v>
      </c>
      <c r="J17" s="322"/>
      <c r="K17" s="322"/>
      <c r="L17" s="322"/>
      <c r="M17" s="322"/>
      <c r="N17" s="322"/>
      <c r="O17" s="322"/>
      <c r="P17" s="319">
        <f t="shared" si="0"/>
        <v>81179</v>
      </c>
      <c r="Q17" s="319"/>
      <c r="R17" s="319"/>
      <c r="S17" s="319"/>
      <c r="T17" s="319"/>
      <c r="U17" s="319"/>
      <c r="V17" s="319">
        <v>39159</v>
      </c>
      <c r="W17" s="319"/>
      <c r="X17" s="319"/>
      <c r="Y17" s="319"/>
      <c r="Z17" s="319"/>
      <c r="AA17" s="319"/>
      <c r="AB17" s="319">
        <v>42020</v>
      </c>
      <c r="AC17" s="319"/>
      <c r="AD17" s="319"/>
      <c r="AE17" s="319"/>
      <c r="AF17" s="319"/>
      <c r="AG17" s="319"/>
    </row>
    <row r="18" spans="5:33" ht="17.25">
      <c r="E18" s="320">
        <v>12</v>
      </c>
      <c r="F18" s="320"/>
      <c r="I18" s="321">
        <v>26769</v>
      </c>
      <c r="J18" s="322"/>
      <c r="K18" s="322"/>
      <c r="L18" s="322"/>
      <c r="M18" s="322"/>
      <c r="N18" s="322"/>
      <c r="O18" s="322"/>
      <c r="P18" s="319">
        <f t="shared" si="0"/>
        <v>80294</v>
      </c>
      <c r="Q18" s="319"/>
      <c r="R18" s="319"/>
      <c r="S18" s="319"/>
      <c r="T18" s="319"/>
      <c r="U18" s="319"/>
      <c r="V18" s="319">
        <v>38767</v>
      </c>
      <c r="W18" s="319"/>
      <c r="X18" s="319"/>
      <c r="Y18" s="319"/>
      <c r="Z18" s="319"/>
      <c r="AA18" s="319"/>
      <c r="AB18" s="319">
        <v>41527</v>
      </c>
      <c r="AC18" s="319"/>
      <c r="AD18" s="319"/>
      <c r="AE18" s="319"/>
      <c r="AF18" s="319"/>
      <c r="AG18" s="319"/>
    </row>
    <row r="19" spans="5:33" ht="17.25">
      <c r="E19" s="320">
        <v>13</v>
      </c>
      <c r="F19" s="320"/>
      <c r="I19" s="321">
        <v>26844</v>
      </c>
      <c r="J19" s="322"/>
      <c r="K19" s="322"/>
      <c r="L19" s="322"/>
      <c r="M19" s="322"/>
      <c r="N19" s="322"/>
      <c r="O19" s="322"/>
      <c r="P19" s="319">
        <f t="shared" si="0"/>
        <v>79500</v>
      </c>
      <c r="Q19" s="319"/>
      <c r="R19" s="319"/>
      <c r="S19" s="319"/>
      <c r="T19" s="319"/>
      <c r="U19" s="319"/>
      <c r="V19" s="319">
        <v>38335</v>
      </c>
      <c r="W19" s="319"/>
      <c r="X19" s="319"/>
      <c r="Y19" s="319"/>
      <c r="Z19" s="319"/>
      <c r="AA19" s="319"/>
      <c r="AB19" s="319">
        <v>41165</v>
      </c>
      <c r="AC19" s="319"/>
      <c r="AD19" s="319"/>
      <c r="AE19" s="319"/>
      <c r="AF19" s="319"/>
      <c r="AG19" s="319"/>
    </row>
    <row r="20" spans="5:33" ht="17.25">
      <c r="E20" s="320">
        <v>14</v>
      </c>
      <c r="F20" s="320"/>
      <c r="I20" s="321">
        <v>26909</v>
      </c>
      <c r="J20" s="322"/>
      <c r="K20" s="322"/>
      <c r="L20" s="322"/>
      <c r="M20" s="322"/>
      <c r="N20" s="322"/>
      <c r="O20" s="322"/>
      <c r="P20" s="319">
        <f t="shared" si="0"/>
        <v>78754</v>
      </c>
      <c r="Q20" s="319"/>
      <c r="R20" s="319"/>
      <c r="S20" s="319"/>
      <c r="T20" s="319"/>
      <c r="U20" s="319"/>
      <c r="V20" s="319">
        <v>37983</v>
      </c>
      <c r="W20" s="319"/>
      <c r="X20" s="319"/>
      <c r="Y20" s="319"/>
      <c r="Z20" s="319"/>
      <c r="AA20" s="319"/>
      <c r="AB20" s="319">
        <v>40771</v>
      </c>
      <c r="AC20" s="319"/>
      <c r="AD20" s="319"/>
      <c r="AE20" s="319"/>
      <c r="AF20" s="319"/>
      <c r="AG20" s="319"/>
    </row>
    <row r="21" spans="5:33" ht="17.25">
      <c r="E21" s="320">
        <v>15</v>
      </c>
      <c r="F21" s="320"/>
      <c r="I21" s="321">
        <v>26913</v>
      </c>
      <c r="J21" s="322"/>
      <c r="K21" s="322"/>
      <c r="L21" s="322"/>
      <c r="M21" s="322"/>
      <c r="N21" s="322"/>
      <c r="O21" s="322"/>
      <c r="P21" s="319">
        <f t="shared" si="0"/>
        <v>77898</v>
      </c>
      <c r="Q21" s="319"/>
      <c r="R21" s="319"/>
      <c r="S21" s="319"/>
      <c r="T21" s="319"/>
      <c r="U21" s="319"/>
      <c r="V21" s="319">
        <v>37546</v>
      </c>
      <c r="W21" s="319"/>
      <c r="X21" s="319"/>
      <c r="Y21" s="319"/>
      <c r="Z21" s="319"/>
      <c r="AA21" s="319"/>
      <c r="AB21" s="319">
        <v>40352</v>
      </c>
      <c r="AC21" s="319"/>
      <c r="AD21" s="319"/>
      <c r="AE21" s="319"/>
      <c r="AF21" s="319"/>
      <c r="AG21" s="319"/>
    </row>
    <row r="22" spans="5:33" ht="17.25">
      <c r="E22" s="320">
        <v>16</v>
      </c>
      <c r="F22" s="320"/>
      <c r="I22" s="321">
        <v>26985</v>
      </c>
      <c r="J22" s="322"/>
      <c r="K22" s="322"/>
      <c r="L22" s="322"/>
      <c r="M22" s="322"/>
      <c r="N22" s="322"/>
      <c r="O22" s="322"/>
      <c r="P22" s="319">
        <f>V22+AB22</f>
        <v>77099</v>
      </c>
      <c r="Q22" s="319"/>
      <c r="R22" s="319"/>
      <c r="S22" s="319"/>
      <c r="T22" s="319"/>
      <c r="U22" s="319"/>
      <c r="V22" s="319">
        <v>37124</v>
      </c>
      <c r="W22" s="319"/>
      <c r="X22" s="319"/>
      <c r="Y22" s="319"/>
      <c r="Z22" s="319"/>
      <c r="AA22" s="319"/>
      <c r="AB22" s="319">
        <v>39975</v>
      </c>
      <c r="AC22" s="319"/>
      <c r="AD22" s="319"/>
      <c r="AE22" s="319"/>
      <c r="AF22" s="319"/>
      <c r="AG22" s="319"/>
    </row>
    <row r="23" spans="5:33" ht="17.25">
      <c r="E23" s="320">
        <v>17</v>
      </c>
      <c r="F23" s="320"/>
      <c r="I23" s="321">
        <v>27078</v>
      </c>
      <c r="J23" s="322"/>
      <c r="K23" s="322"/>
      <c r="L23" s="322"/>
      <c r="M23" s="322"/>
      <c r="N23" s="322"/>
      <c r="O23" s="322"/>
      <c r="P23" s="319">
        <f t="shared" ref="P23:P29" si="1">SUM(V23:AG23)</f>
        <v>76230</v>
      </c>
      <c r="Q23" s="319"/>
      <c r="R23" s="319"/>
      <c r="S23" s="319"/>
      <c r="T23" s="319"/>
      <c r="U23" s="319"/>
      <c r="V23" s="319">
        <v>36710</v>
      </c>
      <c r="W23" s="319"/>
      <c r="X23" s="319"/>
      <c r="Y23" s="319"/>
      <c r="Z23" s="319"/>
      <c r="AA23" s="319"/>
      <c r="AB23" s="319">
        <v>39520</v>
      </c>
      <c r="AC23" s="319"/>
      <c r="AD23" s="319"/>
      <c r="AE23" s="319"/>
      <c r="AF23" s="319"/>
      <c r="AG23" s="319"/>
    </row>
    <row r="24" spans="5:33" ht="17.25">
      <c r="E24" s="320">
        <v>18</v>
      </c>
      <c r="F24" s="320"/>
      <c r="I24" s="321">
        <v>27241</v>
      </c>
      <c r="J24" s="322"/>
      <c r="K24" s="322"/>
      <c r="L24" s="322"/>
      <c r="M24" s="322"/>
      <c r="N24" s="322"/>
      <c r="O24" s="322"/>
      <c r="P24" s="319">
        <f t="shared" si="1"/>
        <v>75256</v>
      </c>
      <c r="Q24" s="319"/>
      <c r="R24" s="319"/>
      <c r="S24" s="319"/>
      <c r="T24" s="319"/>
      <c r="U24" s="319"/>
      <c r="V24" s="319">
        <v>36199</v>
      </c>
      <c r="W24" s="319"/>
      <c r="X24" s="319"/>
      <c r="Y24" s="319"/>
      <c r="Z24" s="319"/>
      <c r="AA24" s="319"/>
      <c r="AB24" s="319">
        <v>39057</v>
      </c>
      <c r="AC24" s="319"/>
      <c r="AD24" s="319"/>
      <c r="AE24" s="319"/>
      <c r="AF24" s="319"/>
      <c r="AG24" s="319"/>
    </row>
    <row r="25" spans="5:33" ht="17.25">
      <c r="E25" s="320">
        <v>19</v>
      </c>
      <c r="F25" s="320"/>
      <c r="I25" s="321">
        <v>27184</v>
      </c>
      <c r="J25" s="322"/>
      <c r="K25" s="322"/>
      <c r="L25" s="322"/>
      <c r="M25" s="322"/>
      <c r="N25" s="322"/>
      <c r="O25" s="322"/>
      <c r="P25" s="319">
        <f t="shared" si="1"/>
        <v>74000</v>
      </c>
      <c r="Q25" s="319"/>
      <c r="R25" s="319"/>
      <c r="S25" s="319"/>
      <c r="T25" s="319"/>
      <c r="U25" s="319"/>
      <c r="V25" s="319">
        <v>35627</v>
      </c>
      <c r="W25" s="319"/>
      <c r="X25" s="319"/>
      <c r="Y25" s="319"/>
      <c r="Z25" s="319"/>
      <c r="AA25" s="319"/>
      <c r="AB25" s="319">
        <v>38373</v>
      </c>
      <c r="AC25" s="319"/>
      <c r="AD25" s="319"/>
      <c r="AE25" s="319"/>
      <c r="AF25" s="319"/>
      <c r="AG25" s="319"/>
    </row>
    <row r="26" spans="5:33" ht="17.25">
      <c r="E26" s="320">
        <v>20</v>
      </c>
      <c r="F26" s="320"/>
      <c r="I26" s="321">
        <v>27105</v>
      </c>
      <c r="J26" s="322"/>
      <c r="K26" s="322"/>
      <c r="L26" s="322"/>
      <c r="M26" s="322"/>
      <c r="N26" s="322"/>
      <c r="O26" s="322"/>
      <c r="P26" s="319">
        <f t="shared" si="1"/>
        <v>72786</v>
      </c>
      <c r="Q26" s="319"/>
      <c r="R26" s="319"/>
      <c r="S26" s="319"/>
      <c r="T26" s="319"/>
      <c r="U26" s="319"/>
      <c r="V26" s="319">
        <v>35042</v>
      </c>
      <c r="W26" s="319"/>
      <c r="X26" s="319"/>
      <c r="Y26" s="319"/>
      <c r="Z26" s="319"/>
      <c r="AA26" s="319"/>
      <c r="AB26" s="319">
        <v>37744</v>
      </c>
      <c r="AC26" s="319"/>
      <c r="AD26" s="319"/>
      <c r="AE26" s="319"/>
      <c r="AF26" s="319"/>
      <c r="AG26" s="319"/>
    </row>
    <row r="27" spans="5:33" ht="17.25">
      <c r="E27" s="320">
        <v>21</v>
      </c>
      <c r="F27" s="320"/>
      <c r="I27" s="321">
        <v>26968</v>
      </c>
      <c r="J27" s="322"/>
      <c r="K27" s="322"/>
      <c r="L27" s="322"/>
      <c r="M27" s="322"/>
      <c r="N27" s="322"/>
      <c r="O27" s="322"/>
      <c r="P27" s="319">
        <f t="shared" si="1"/>
        <v>71471</v>
      </c>
      <c r="Q27" s="319"/>
      <c r="R27" s="319"/>
      <c r="S27" s="319"/>
      <c r="T27" s="319"/>
      <c r="U27" s="319"/>
      <c r="V27" s="319">
        <v>34445</v>
      </c>
      <c r="W27" s="319"/>
      <c r="X27" s="319"/>
      <c r="Y27" s="319"/>
      <c r="Z27" s="319"/>
      <c r="AA27" s="319"/>
      <c r="AB27" s="319">
        <v>37026</v>
      </c>
      <c r="AC27" s="319"/>
      <c r="AD27" s="319"/>
      <c r="AE27" s="319"/>
      <c r="AF27" s="319"/>
      <c r="AG27" s="319"/>
    </row>
    <row r="28" spans="5:33" ht="17.25">
      <c r="E28" s="320">
        <v>22</v>
      </c>
      <c r="F28" s="320"/>
      <c r="I28" s="321">
        <v>26994</v>
      </c>
      <c r="J28" s="322"/>
      <c r="K28" s="322"/>
      <c r="L28" s="322"/>
      <c r="M28" s="322"/>
      <c r="N28" s="322"/>
      <c r="O28" s="322"/>
      <c r="P28" s="319">
        <f t="shared" si="1"/>
        <v>70402</v>
      </c>
      <c r="Q28" s="319"/>
      <c r="R28" s="319"/>
      <c r="S28" s="319"/>
      <c r="T28" s="319"/>
      <c r="U28" s="319"/>
      <c r="V28" s="319">
        <v>33992</v>
      </c>
      <c r="W28" s="319"/>
      <c r="X28" s="319"/>
      <c r="Y28" s="319"/>
      <c r="Z28" s="319"/>
      <c r="AA28" s="319"/>
      <c r="AB28" s="319">
        <v>36410</v>
      </c>
      <c r="AC28" s="319"/>
      <c r="AD28" s="319"/>
      <c r="AE28" s="319"/>
      <c r="AF28" s="319"/>
      <c r="AG28" s="319"/>
    </row>
    <row r="29" spans="5:33" ht="17.25">
      <c r="E29" s="320">
        <v>23</v>
      </c>
      <c r="F29" s="320"/>
      <c r="I29" s="321">
        <v>26964</v>
      </c>
      <c r="J29" s="322"/>
      <c r="K29" s="322"/>
      <c r="L29" s="322"/>
      <c r="M29" s="322"/>
      <c r="N29" s="322"/>
      <c r="O29" s="322"/>
      <c r="P29" s="319">
        <f t="shared" si="1"/>
        <v>69299</v>
      </c>
      <c r="Q29" s="319"/>
      <c r="R29" s="319"/>
      <c r="S29" s="319"/>
      <c r="T29" s="319"/>
      <c r="U29" s="319"/>
      <c r="V29" s="319">
        <v>33497</v>
      </c>
      <c r="W29" s="319"/>
      <c r="X29" s="319"/>
      <c r="Y29" s="319"/>
      <c r="Z29" s="319"/>
      <c r="AA29" s="319"/>
      <c r="AB29" s="319">
        <v>35802</v>
      </c>
      <c r="AC29" s="319"/>
      <c r="AD29" s="319"/>
      <c r="AE29" s="319"/>
      <c r="AF29" s="319"/>
      <c r="AG29" s="319"/>
    </row>
    <row r="30" spans="5:33" ht="17.25">
      <c r="E30" s="320">
        <v>24</v>
      </c>
      <c r="F30" s="320"/>
      <c r="I30" s="321">
        <v>26884</v>
      </c>
      <c r="J30" s="322"/>
      <c r="K30" s="322"/>
      <c r="L30" s="322"/>
      <c r="M30" s="322"/>
      <c r="N30" s="322"/>
      <c r="O30" s="322"/>
      <c r="P30" s="319">
        <f>SUM(V30:AG30)</f>
        <v>68125</v>
      </c>
      <c r="Q30" s="319"/>
      <c r="R30" s="319"/>
      <c r="S30" s="319"/>
      <c r="T30" s="319"/>
      <c r="U30" s="319"/>
      <c r="V30" s="319">
        <v>32931</v>
      </c>
      <c r="W30" s="319"/>
      <c r="X30" s="319"/>
      <c r="Y30" s="319"/>
      <c r="Z30" s="319"/>
      <c r="AA30" s="319"/>
      <c r="AB30" s="319">
        <v>35194</v>
      </c>
      <c r="AC30" s="319"/>
      <c r="AD30" s="319"/>
      <c r="AE30" s="319"/>
      <c r="AF30" s="319"/>
      <c r="AG30" s="319"/>
    </row>
    <row r="31" spans="5:33" ht="17.25">
      <c r="E31" s="320">
        <v>25</v>
      </c>
      <c r="F31" s="320"/>
      <c r="I31" s="321">
        <v>28113</v>
      </c>
      <c r="J31" s="322"/>
      <c r="K31" s="322"/>
      <c r="L31" s="322"/>
      <c r="M31" s="322"/>
      <c r="N31" s="322"/>
      <c r="O31" s="322"/>
      <c r="P31" s="319">
        <f>V31+AB31</f>
        <v>68930</v>
      </c>
      <c r="Q31" s="319"/>
      <c r="R31" s="319"/>
      <c r="S31" s="319"/>
      <c r="T31" s="319"/>
      <c r="U31" s="319"/>
      <c r="V31" s="319">
        <v>33320</v>
      </c>
      <c r="W31" s="319"/>
      <c r="X31" s="319"/>
      <c r="Y31" s="319"/>
      <c r="Z31" s="319"/>
      <c r="AA31" s="319"/>
      <c r="AB31" s="319">
        <v>35610</v>
      </c>
      <c r="AC31" s="319"/>
      <c r="AD31" s="319"/>
      <c r="AE31" s="319"/>
      <c r="AF31" s="319"/>
      <c r="AG31" s="319"/>
    </row>
    <row r="32" spans="5:33" ht="17.25" hidden="1" customHeight="1">
      <c r="E32" s="276">
        <v>26</v>
      </c>
      <c r="F32" s="276"/>
      <c r="H32" s="8"/>
      <c r="I32" s="277"/>
      <c r="J32" s="278"/>
      <c r="K32" s="278"/>
      <c r="L32" s="278"/>
      <c r="M32" s="278"/>
      <c r="N32" s="278"/>
      <c r="O32" s="278"/>
      <c r="P32" s="67"/>
      <c r="Q32" s="67"/>
      <c r="R32" s="67"/>
      <c r="S32" s="67"/>
      <c r="T32" s="67"/>
      <c r="U32" s="67"/>
      <c r="V32" s="67"/>
      <c r="W32" s="67"/>
      <c r="X32" s="67"/>
      <c r="Y32" s="67"/>
      <c r="Z32" s="67"/>
      <c r="AA32" s="67"/>
      <c r="AB32" s="67"/>
      <c r="AC32" s="67"/>
      <c r="AD32" s="67"/>
      <c r="AE32" s="67"/>
      <c r="AF32" s="67"/>
      <c r="AG32" s="67"/>
    </row>
    <row r="33" spans="2:34" ht="17.25">
      <c r="E33" s="320">
        <v>26</v>
      </c>
      <c r="F33" s="320"/>
      <c r="I33" s="321">
        <v>27936</v>
      </c>
      <c r="J33" s="322"/>
      <c r="K33" s="322"/>
      <c r="L33" s="322"/>
      <c r="M33" s="322"/>
      <c r="N33" s="322"/>
      <c r="O33" s="322"/>
      <c r="P33" s="319">
        <f>V33+AB33</f>
        <v>67566</v>
      </c>
      <c r="Q33" s="319"/>
      <c r="R33" s="319"/>
      <c r="S33" s="319"/>
      <c r="T33" s="319"/>
      <c r="U33" s="319"/>
      <c r="V33" s="319">
        <v>32631</v>
      </c>
      <c r="W33" s="319"/>
      <c r="X33" s="319"/>
      <c r="Y33" s="319"/>
      <c r="Z33" s="319"/>
      <c r="AA33" s="319"/>
      <c r="AB33" s="319">
        <v>34935</v>
      </c>
      <c r="AC33" s="319"/>
      <c r="AD33" s="319"/>
      <c r="AE33" s="319"/>
      <c r="AF33" s="319"/>
      <c r="AG33" s="319"/>
    </row>
    <row r="34" spans="2:34" ht="17.25">
      <c r="E34" s="320">
        <v>27</v>
      </c>
      <c r="F34" s="320"/>
      <c r="I34" s="321">
        <v>27800</v>
      </c>
      <c r="J34" s="322"/>
      <c r="K34" s="322"/>
      <c r="L34" s="322"/>
      <c r="M34" s="322"/>
      <c r="N34" s="322"/>
      <c r="O34" s="322"/>
      <c r="P34" s="319">
        <f>V34+AB34</f>
        <v>66413</v>
      </c>
      <c r="Q34" s="319"/>
      <c r="R34" s="319"/>
      <c r="S34" s="319"/>
      <c r="T34" s="319"/>
      <c r="U34" s="319"/>
      <c r="V34" s="319">
        <v>32070</v>
      </c>
      <c r="W34" s="319"/>
      <c r="X34" s="319"/>
      <c r="Y34" s="319"/>
      <c r="Z34" s="319"/>
      <c r="AA34" s="319"/>
      <c r="AB34" s="319">
        <v>34343</v>
      </c>
      <c r="AC34" s="319"/>
      <c r="AD34" s="319"/>
      <c r="AE34" s="319"/>
      <c r="AF34" s="319"/>
      <c r="AG34" s="319"/>
    </row>
    <row r="35" spans="2:34" ht="17.25">
      <c r="E35" s="320">
        <v>28</v>
      </c>
      <c r="F35" s="320"/>
      <c r="I35" s="321">
        <v>27586</v>
      </c>
      <c r="J35" s="322"/>
      <c r="K35" s="322"/>
      <c r="L35" s="322"/>
      <c r="M35" s="322"/>
      <c r="N35" s="322"/>
      <c r="O35" s="322"/>
      <c r="P35" s="319">
        <f>V35+AB35</f>
        <v>64990</v>
      </c>
      <c r="Q35" s="319"/>
      <c r="R35" s="319"/>
      <c r="S35" s="319"/>
      <c r="T35" s="319"/>
      <c r="U35" s="319"/>
      <c r="V35" s="319">
        <v>31400</v>
      </c>
      <c r="W35" s="319"/>
      <c r="X35" s="319"/>
      <c r="Y35" s="319"/>
      <c r="Z35" s="319"/>
      <c r="AA35" s="319"/>
      <c r="AB35" s="319">
        <v>33590</v>
      </c>
      <c r="AC35" s="319"/>
      <c r="AD35" s="319"/>
      <c r="AE35" s="319"/>
      <c r="AF35" s="319"/>
      <c r="AG35" s="319"/>
    </row>
    <row r="36" spans="2:34" ht="17.25">
      <c r="E36" s="320">
        <v>29</v>
      </c>
      <c r="F36" s="320"/>
      <c r="I36" s="321">
        <v>27496</v>
      </c>
      <c r="J36" s="322"/>
      <c r="K36" s="322"/>
      <c r="L36" s="322"/>
      <c r="M36" s="322"/>
      <c r="N36" s="322"/>
      <c r="O36" s="322"/>
      <c r="P36" s="319">
        <f t="shared" ref="P36:P38" si="2">V36+AB36</f>
        <v>63857</v>
      </c>
      <c r="Q36" s="319"/>
      <c r="R36" s="319"/>
      <c r="S36" s="319"/>
      <c r="T36" s="319"/>
      <c r="U36" s="319"/>
      <c r="V36" s="319">
        <v>30871</v>
      </c>
      <c r="W36" s="319"/>
      <c r="X36" s="319"/>
      <c r="Y36" s="319"/>
      <c r="Z36" s="319"/>
      <c r="AA36" s="319"/>
      <c r="AB36" s="319">
        <v>32986</v>
      </c>
      <c r="AC36" s="319"/>
      <c r="AD36" s="319"/>
      <c r="AE36" s="319"/>
      <c r="AF36" s="319"/>
      <c r="AG36" s="319"/>
    </row>
    <row r="37" spans="2:34" ht="17.25">
      <c r="E37" s="320">
        <v>30</v>
      </c>
      <c r="F37" s="320"/>
      <c r="I37" s="321">
        <v>27422</v>
      </c>
      <c r="J37" s="322"/>
      <c r="K37" s="322"/>
      <c r="L37" s="322"/>
      <c r="M37" s="322"/>
      <c r="N37" s="322"/>
      <c r="O37" s="322"/>
      <c r="P37" s="319">
        <f t="shared" si="2"/>
        <v>62482</v>
      </c>
      <c r="Q37" s="319"/>
      <c r="R37" s="319"/>
      <c r="S37" s="319"/>
      <c r="T37" s="319"/>
      <c r="U37" s="319"/>
      <c r="V37" s="319">
        <v>30184</v>
      </c>
      <c r="W37" s="319"/>
      <c r="X37" s="319"/>
      <c r="Y37" s="319"/>
      <c r="Z37" s="319"/>
      <c r="AA37" s="319"/>
      <c r="AB37" s="319">
        <v>32298</v>
      </c>
      <c r="AC37" s="319"/>
      <c r="AD37" s="319"/>
      <c r="AE37" s="319"/>
      <c r="AF37" s="319"/>
      <c r="AG37" s="319"/>
    </row>
    <row r="38" spans="2:34" ht="17.25">
      <c r="E38" s="320">
        <v>31</v>
      </c>
      <c r="F38" s="320"/>
      <c r="I38" s="321">
        <v>27281</v>
      </c>
      <c r="J38" s="322"/>
      <c r="K38" s="322"/>
      <c r="L38" s="322"/>
      <c r="M38" s="322"/>
      <c r="N38" s="322"/>
      <c r="O38" s="322"/>
      <c r="P38" s="319">
        <f t="shared" si="2"/>
        <v>61148</v>
      </c>
      <c r="Q38" s="319"/>
      <c r="R38" s="319"/>
      <c r="S38" s="319"/>
      <c r="T38" s="319"/>
      <c r="U38" s="319"/>
      <c r="V38" s="319">
        <v>29609</v>
      </c>
      <c r="W38" s="319"/>
      <c r="X38" s="319"/>
      <c r="Y38" s="319"/>
      <c r="Z38" s="319"/>
      <c r="AA38" s="319"/>
      <c r="AB38" s="319">
        <v>31539</v>
      </c>
      <c r="AC38" s="319"/>
      <c r="AD38" s="319"/>
      <c r="AE38" s="319"/>
      <c r="AF38" s="319"/>
      <c r="AG38" s="319"/>
    </row>
    <row r="39" spans="2:34" ht="17.25">
      <c r="C39" s="352" t="s">
        <v>546</v>
      </c>
      <c r="D39" s="352"/>
      <c r="E39" s="320">
        <v>2</v>
      </c>
      <c r="F39" s="320"/>
      <c r="G39" s="10" t="s">
        <v>1</v>
      </c>
      <c r="I39" s="321">
        <v>27247</v>
      </c>
      <c r="J39" s="322"/>
      <c r="K39" s="322"/>
      <c r="L39" s="322"/>
      <c r="M39" s="322"/>
      <c r="N39" s="322"/>
      <c r="O39" s="322"/>
      <c r="P39" s="319">
        <v>59920</v>
      </c>
      <c r="Q39" s="319"/>
      <c r="R39" s="319"/>
      <c r="S39" s="319"/>
      <c r="T39" s="319"/>
      <c r="U39" s="319"/>
      <c r="V39" s="319">
        <v>29064</v>
      </c>
      <c r="W39" s="319"/>
      <c r="X39" s="319"/>
      <c r="Y39" s="319"/>
      <c r="Z39" s="319"/>
      <c r="AA39" s="319"/>
      <c r="AB39" s="319">
        <v>30856</v>
      </c>
      <c r="AC39" s="319"/>
      <c r="AD39" s="319"/>
      <c r="AE39" s="319"/>
      <c r="AF39" s="319"/>
      <c r="AG39" s="319"/>
    </row>
    <row r="40" spans="2:34" ht="17.25">
      <c r="C40" s="89"/>
      <c r="D40" s="89"/>
      <c r="E40" s="320">
        <v>3</v>
      </c>
      <c r="F40" s="320"/>
      <c r="G40" s="10"/>
      <c r="I40" s="321">
        <v>27133</v>
      </c>
      <c r="J40" s="322"/>
      <c r="K40" s="322"/>
      <c r="L40" s="322"/>
      <c r="M40" s="322"/>
      <c r="N40" s="322"/>
      <c r="O40" s="322"/>
      <c r="P40" s="319">
        <f t="shared" ref="P40" si="3">V40+AB40</f>
        <v>58614</v>
      </c>
      <c r="Q40" s="319"/>
      <c r="R40" s="319"/>
      <c r="S40" s="319"/>
      <c r="T40" s="319"/>
      <c r="U40" s="319"/>
      <c r="V40" s="319">
        <v>28439</v>
      </c>
      <c r="W40" s="319"/>
      <c r="X40" s="319"/>
      <c r="Y40" s="319"/>
      <c r="Z40" s="319"/>
      <c r="AA40" s="319"/>
      <c r="AB40" s="319">
        <v>30175</v>
      </c>
      <c r="AC40" s="319"/>
      <c r="AD40" s="319"/>
      <c r="AE40" s="319"/>
      <c r="AF40" s="319"/>
      <c r="AG40" s="319"/>
    </row>
    <row r="41" spans="2:34" ht="17.25">
      <c r="C41" s="352"/>
      <c r="D41" s="351"/>
      <c r="E41" s="320">
        <v>4</v>
      </c>
      <c r="F41" s="320"/>
      <c r="G41" s="10"/>
      <c r="I41" s="321">
        <v>26706</v>
      </c>
      <c r="J41" s="347"/>
      <c r="K41" s="347"/>
      <c r="L41" s="347"/>
      <c r="M41" s="347"/>
      <c r="N41" s="347"/>
      <c r="O41" s="347"/>
      <c r="P41" s="319">
        <v>56998</v>
      </c>
      <c r="Q41" s="319"/>
      <c r="R41" s="319"/>
      <c r="S41" s="319"/>
      <c r="T41" s="319"/>
      <c r="U41" s="319"/>
      <c r="V41" s="319">
        <v>27676</v>
      </c>
      <c r="W41" s="319"/>
      <c r="X41" s="319"/>
      <c r="Y41" s="319"/>
      <c r="Z41" s="319"/>
      <c r="AA41" s="319"/>
      <c r="AB41" s="319">
        <v>29322</v>
      </c>
      <c r="AC41" s="319"/>
      <c r="AD41" s="319"/>
      <c r="AE41" s="319"/>
      <c r="AF41" s="319"/>
      <c r="AG41" s="319"/>
    </row>
    <row r="42" spans="2:34" ht="17.25">
      <c r="B42" s="9"/>
      <c r="C42" s="353"/>
      <c r="D42" s="354"/>
      <c r="E42" s="355">
        <v>5</v>
      </c>
      <c r="F42" s="355"/>
      <c r="G42" s="87"/>
      <c r="H42" s="9"/>
      <c r="I42" s="348">
        <v>26751</v>
      </c>
      <c r="J42" s="349"/>
      <c r="K42" s="349"/>
      <c r="L42" s="349"/>
      <c r="M42" s="349"/>
      <c r="N42" s="349"/>
      <c r="O42" s="349"/>
      <c r="P42" s="350">
        <v>55823</v>
      </c>
      <c r="Q42" s="350"/>
      <c r="R42" s="350"/>
      <c r="S42" s="350"/>
      <c r="T42" s="350"/>
      <c r="U42" s="350"/>
      <c r="V42" s="350">
        <v>27227</v>
      </c>
      <c r="W42" s="350"/>
      <c r="X42" s="350"/>
      <c r="Y42" s="350"/>
      <c r="Z42" s="350"/>
      <c r="AA42" s="350"/>
      <c r="AB42" s="350">
        <v>28596</v>
      </c>
      <c r="AC42" s="350"/>
      <c r="AD42" s="350"/>
      <c r="AE42" s="350"/>
      <c r="AF42" s="350"/>
      <c r="AG42" s="350"/>
      <c r="AH42" s="9"/>
    </row>
    <row r="43" spans="2:34">
      <c r="B43" s="10" t="s">
        <v>34</v>
      </c>
      <c r="AA43" s="347" t="s">
        <v>35</v>
      </c>
      <c r="AB43" s="347"/>
      <c r="AC43" s="347"/>
      <c r="AD43" s="347"/>
      <c r="AE43" s="347"/>
      <c r="AF43" s="347"/>
      <c r="AG43" s="347"/>
      <c r="AH43" s="347"/>
    </row>
  </sheetData>
  <mergeCells count="199">
    <mergeCell ref="C7:D7"/>
    <mergeCell ref="C39:D39"/>
    <mergeCell ref="C41:D41"/>
    <mergeCell ref="E41:F41"/>
    <mergeCell ref="I41:O41"/>
    <mergeCell ref="P41:U41"/>
    <mergeCell ref="V41:AA41"/>
    <mergeCell ref="AB41:AG41"/>
    <mergeCell ref="C42:D42"/>
    <mergeCell ref="E42:F42"/>
    <mergeCell ref="E37:F37"/>
    <mergeCell ref="I37:O37"/>
    <mergeCell ref="P37:U37"/>
    <mergeCell ref="V37:AA37"/>
    <mergeCell ref="AB37:AG37"/>
    <mergeCell ref="E38:F38"/>
    <mergeCell ref="I38:O38"/>
    <mergeCell ref="P38:U38"/>
    <mergeCell ref="V38:AA38"/>
    <mergeCell ref="AB38:AG38"/>
    <mergeCell ref="E35:F35"/>
    <mergeCell ref="I35:O35"/>
    <mergeCell ref="P35:U35"/>
    <mergeCell ref="V35:AA35"/>
    <mergeCell ref="AA43:AH43"/>
    <mergeCell ref="I42:O42"/>
    <mergeCell ref="P42:U42"/>
    <mergeCell ref="V42:AA42"/>
    <mergeCell ref="AB42:AG42"/>
    <mergeCell ref="E39:F39"/>
    <mergeCell ref="I39:O39"/>
    <mergeCell ref="P39:U39"/>
    <mergeCell ref="V39:AA39"/>
    <mergeCell ref="AB39:AG39"/>
    <mergeCell ref="E40:F40"/>
    <mergeCell ref="I40:O40"/>
    <mergeCell ref="P40:U40"/>
    <mergeCell ref="V40:AA40"/>
    <mergeCell ref="AB40:AG40"/>
    <mergeCell ref="E31:F31"/>
    <mergeCell ref="I31:O31"/>
    <mergeCell ref="P31:U31"/>
    <mergeCell ref="V31:AA31"/>
    <mergeCell ref="AB31:AG31"/>
    <mergeCell ref="AB35:AG35"/>
    <mergeCell ref="E36:F36"/>
    <mergeCell ref="I36:O36"/>
    <mergeCell ref="P36:U36"/>
    <mergeCell ref="V36:AA36"/>
    <mergeCell ref="AB36:AG36"/>
    <mergeCell ref="E33:F33"/>
    <mergeCell ref="I33:O33"/>
    <mergeCell ref="P33:U33"/>
    <mergeCell ref="V33:AA33"/>
    <mergeCell ref="AB33:AG33"/>
    <mergeCell ref="E34:F34"/>
    <mergeCell ref="I34:O34"/>
    <mergeCell ref="P34:U34"/>
    <mergeCell ref="V34:AA34"/>
    <mergeCell ref="AB34:AG34"/>
    <mergeCell ref="E29:F29"/>
    <mergeCell ref="I29:O29"/>
    <mergeCell ref="P29:U29"/>
    <mergeCell ref="V29:AA29"/>
    <mergeCell ref="AB29:AG29"/>
    <mergeCell ref="E30:F30"/>
    <mergeCell ref="I30:O30"/>
    <mergeCell ref="P30:U30"/>
    <mergeCell ref="V30:AA30"/>
    <mergeCell ref="AB30:AG30"/>
    <mergeCell ref="E27:F27"/>
    <mergeCell ref="I27:O27"/>
    <mergeCell ref="P27:U27"/>
    <mergeCell ref="V27:AA27"/>
    <mergeCell ref="AB27:AG27"/>
    <mergeCell ref="E28:F28"/>
    <mergeCell ref="I28:O28"/>
    <mergeCell ref="P28:U28"/>
    <mergeCell ref="V28:AA28"/>
    <mergeCell ref="AB28:AG28"/>
    <mergeCell ref="E25:F25"/>
    <mergeCell ref="I25:O25"/>
    <mergeCell ref="P25:U25"/>
    <mergeCell ref="V25:AA25"/>
    <mergeCell ref="AB25:AG25"/>
    <mergeCell ref="E26:F26"/>
    <mergeCell ref="I26:O26"/>
    <mergeCell ref="P26:U26"/>
    <mergeCell ref="V26:AA26"/>
    <mergeCell ref="AB26:AG26"/>
    <mergeCell ref="E23:F23"/>
    <mergeCell ref="I23:O23"/>
    <mergeCell ref="P23:U23"/>
    <mergeCell ref="V23:AA23"/>
    <mergeCell ref="AB23:AG23"/>
    <mergeCell ref="E24:F24"/>
    <mergeCell ref="I24:O24"/>
    <mergeCell ref="P24:U24"/>
    <mergeCell ref="V24:AA24"/>
    <mergeCell ref="AB24:AG24"/>
    <mergeCell ref="E21:F21"/>
    <mergeCell ref="I21:O21"/>
    <mergeCell ref="P21:U21"/>
    <mergeCell ref="V21:AA21"/>
    <mergeCell ref="AB21:AG21"/>
    <mergeCell ref="E22:F22"/>
    <mergeCell ref="I22:O22"/>
    <mergeCell ref="P22:U22"/>
    <mergeCell ref="V22:AA22"/>
    <mergeCell ref="AB22:AG22"/>
    <mergeCell ref="E19:F19"/>
    <mergeCell ref="I19:O19"/>
    <mergeCell ref="P19:U19"/>
    <mergeCell ref="V19:AA19"/>
    <mergeCell ref="AB19:AG19"/>
    <mergeCell ref="E20:F20"/>
    <mergeCell ref="I20:O20"/>
    <mergeCell ref="P20:U20"/>
    <mergeCell ref="V20:AA20"/>
    <mergeCell ref="AB20:AG20"/>
    <mergeCell ref="E17:F17"/>
    <mergeCell ref="I17:O17"/>
    <mergeCell ref="P17:U17"/>
    <mergeCell ref="V17:AA17"/>
    <mergeCell ref="AB17:AG17"/>
    <mergeCell ref="E18:F18"/>
    <mergeCell ref="I18:O18"/>
    <mergeCell ref="P18:U18"/>
    <mergeCell ref="V18:AA18"/>
    <mergeCell ref="AB18:AG18"/>
    <mergeCell ref="E15:F15"/>
    <mergeCell ref="I15:O15"/>
    <mergeCell ref="P15:U15"/>
    <mergeCell ref="V15:AA15"/>
    <mergeCell ref="AB15:AG15"/>
    <mergeCell ref="E16:F16"/>
    <mergeCell ref="I16:O16"/>
    <mergeCell ref="P16:U16"/>
    <mergeCell ref="V16:AA16"/>
    <mergeCell ref="AB16:AG16"/>
    <mergeCell ref="E13:F13"/>
    <mergeCell ref="I13:O13"/>
    <mergeCell ref="P13:U13"/>
    <mergeCell ref="V13:AA13"/>
    <mergeCell ref="AB13:AG13"/>
    <mergeCell ref="E14:F14"/>
    <mergeCell ref="I14:O14"/>
    <mergeCell ref="P14:U14"/>
    <mergeCell ref="V14:AA14"/>
    <mergeCell ref="AB14:AG14"/>
    <mergeCell ref="E9:F9"/>
    <mergeCell ref="I9:O9"/>
    <mergeCell ref="P9:U9"/>
    <mergeCell ref="V9:AA9"/>
    <mergeCell ref="AB9:AG9"/>
    <mergeCell ref="E12:F12"/>
    <mergeCell ref="I12:O12"/>
    <mergeCell ref="P12:U12"/>
    <mergeCell ref="V12:AA12"/>
    <mergeCell ref="AB12:AG12"/>
    <mergeCell ref="E10:F10"/>
    <mergeCell ref="I10:O10"/>
    <mergeCell ref="P10:U10"/>
    <mergeCell ref="V10:AA10"/>
    <mergeCell ref="AB10:AG10"/>
    <mergeCell ref="E11:F11"/>
    <mergeCell ref="I11:O11"/>
    <mergeCell ref="P11:U11"/>
    <mergeCell ref="V11:AA11"/>
    <mergeCell ref="AB11:AG11"/>
    <mergeCell ref="A1:AH1"/>
    <mergeCell ref="V2:AH2"/>
    <mergeCell ref="B3:H4"/>
    <mergeCell ref="I3:O4"/>
    <mergeCell ref="P3:AG3"/>
    <mergeCell ref="P4:U4"/>
    <mergeCell ref="V4:AA4"/>
    <mergeCell ref="AB4:AG4"/>
    <mergeCell ref="AB5:AG5"/>
    <mergeCell ref="E5:F5"/>
    <mergeCell ref="I5:O5"/>
    <mergeCell ref="P5:U5"/>
    <mergeCell ref="V5:AA5"/>
    <mergeCell ref="C5:D5"/>
    <mergeCell ref="AB6:AG6"/>
    <mergeCell ref="E8:F8"/>
    <mergeCell ref="I8:O8"/>
    <mergeCell ref="P8:U8"/>
    <mergeCell ref="V8:AA8"/>
    <mergeCell ref="E6:F6"/>
    <mergeCell ref="I6:O6"/>
    <mergeCell ref="P6:U6"/>
    <mergeCell ref="V6:AA6"/>
    <mergeCell ref="AB8:AG8"/>
    <mergeCell ref="E7:F7"/>
    <mergeCell ref="I7:O7"/>
    <mergeCell ref="P7:U7"/>
    <mergeCell ref="V7:AA7"/>
    <mergeCell ref="AB7:AG7"/>
  </mergeCells>
  <phoneticPr fontId="1"/>
  <pageMargins left="0.70866141732283472" right="0.70866141732283472" top="0.74803149606299213" bottom="0.74803149606299213" header="0.31496062992125984" footer="0.31496062992125984"/>
  <pageSetup paperSize="9" scale="77"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1C226-6199-4D54-B61A-803A9BC9BD46}">
  <dimension ref="A1"/>
  <sheetViews>
    <sheetView workbookViewId="0">
      <selection activeCell="K19" sqref="K19"/>
    </sheetView>
  </sheetViews>
  <sheetFormatPr defaultRowHeight="14.2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H34"/>
  <sheetViews>
    <sheetView workbookViewId="0">
      <selection activeCell="O4" sqref="O4:R4"/>
    </sheetView>
  </sheetViews>
  <sheetFormatPr defaultColWidth="2.25" defaultRowHeight="12"/>
  <cols>
    <col min="1" max="1" width="1.625" style="11" customWidth="1"/>
    <col min="2" max="2" width="3.125" style="11" customWidth="1"/>
    <col min="3" max="3" width="3.875" style="11" customWidth="1"/>
    <col min="4" max="6" width="2.25" style="11" customWidth="1"/>
    <col min="7" max="30" width="2.75" style="11" customWidth="1"/>
    <col min="31" max="31" width="1.625" style="11" customWidth="1"/>
    <col min="32" max="32" width="3.125" style="11" customWidth="1"/>
    <col min="33" max="33" width="3.875" style="11" customWidth="1"/>
    <col min="34" max="36" width="2.25" style="11" customWidth="1"/>
    <col min="37" max="60" width="2.75" style="11" customWidth="1"/>
    <col min="61" max="262" width="2.25" style="11"/>
    <col min="263" max="263" width="1.625" style="11" customWidth="1"/>
    <col min="264" max="264" width="3.125" style="11" customWidth="1"/>
    <col min="265" max="265" width="3.875" style="11" customWidth="1"/>
    <col min="266" max="268" width="2.25" style="11" customWidth="1"/>
    <col min="269" max="316" width="2.75" style="11" customWidth="1"/>
    <col min="317" max="518" width="2.25" style="11"/>
    <col min="519" max="519" width="1.625" style="11" customWidth="1"/>
    <col min="520" max="520" width="3.125" style="11" customWidth="1"/>
    <col min="521" max="521" width="3.875" style="11" customWidth="1"/>
    <col min="522" max="524" width="2.25" style="11" customWidth="1"/>
    <col min="525" max="572" width="2.75" style="11" customWidth="1"/>
    <col min="573" max="774" width="2.25" style="11"/>
    <col min="775" max="775" width="1.625" style="11" customWidth="1"/>
    <col min="776" max="776" width="3.125" style="11" customWidth="1"/>
    <col min="777" max="777" width="3.875" style="11" customWidth="1"/>
    <col min="778" max="780" width="2.25" style="11" customWidth="1"/>
    <col min="781" max="828" width="2.75" style="11" customWidth="1"/>
    <col min="829" max="1030" width="2.25" style="11"/>
    <col min="1031" max="1031" width="1.625" style="11" customWidth="1"/>
    <col min="1032" max="1032" width="3.125" style="11" customWidth="1"/>
    <col min="1033" max="1033" width="3.875" style="11" customWidth="1"/>
    <col min="1034" max="1036" width="2.25" style="11" customWidth="1"/>
    <col min="1037" max="1084" width="2.75" style="11" customWidth="1"/>
    <col min="1085" max="1286" width="2.25" style="11"/>
    <col min="1287" max="1287" width="1.625" style="11" customWidth="1"/>
    <col min="1288" max="1288" width="3.125" style="11" customWidth="1"/>
    <col min="1289" max="1289" width="3.875" style="11" customWidth="1"/>
    <col min="1290" max="1292" width="2.25" style="11" customWidth="1"/>
    <col min="1293" max="1340" width="2.75" style="11" customWidth="1"/>
    <col min="1341" max="1542" width="2.25" style="11"/>
    <col min="1543" max="1543" width="1.625" style="11" customWidth="1"/>
    <col min="1544" max="1544" width="3.125" style="11" customWidth="1"/>
    <col min="1545" max="1545" width="3.875" style="11" customWidth="1"/>
    <col min="1546" max="1548" width="2.25" style="11" customWidth="1"/>
    <col min="1549" max="1596" width="2.75" style="11" customWidth="1"/>
    <col min="1597" max="1798" width="2.25" style="11"/>
    <col min="1799" max="1799" width="1.625" style="11" customWidth="1"/>
    <col min="1800" max="1800" width="3.125" style="11" customWidth="1"/>
    <col min="1801" max="1801" width="3.875" style="11" customWidth="1"/>
    <col min="1802" max="1804" width="2.25" style="11" customWidth="1"/>
    <col min="1805" max="1852" width="2.75" style="11" customWidth="1"/>
    <col min="1853" max="2054" width="2.25" style="11"/>
    <col min="2055" max="2055" width="1.625" style="11" customWidth="1"/>
    <col min="2056" max="2056" width="3.125" style="11" customWidth="1"/>
    <col min="2057" max="2057" width="3.875" style="11" customWidth="1"/>
    <col min="2058" max="2060" width="2.25" style="11" customWidth="1"/>
    <col min="2061" max="2108" width="2.75" style="11" customWidth="1"/>
    <col min="2109" max="2310" width="2.25" style="11"/>
    <col min="2311" max="2311" width="1.625" style="11" customWidth="1"/>
    <col min="2312" max="2312" width="3.125" style="11" customWidth="1"/>
    <col min="2313" max="2313" width="3.875" style="11" customWidth="1"/>
    <col min="2314" max="2316" width="2.25" style="11" customWidth="1"/>
    <col min="2317" max="2364" width="2.75" style="11" customWidth="1"/>
    <col min="2365" max="2566" width="2.25" style="11"/>
    <col min="2567" max="2567" width="1.625" style="11" customWidth="1"/>
    <col min="2568" max="2568" width="3.125" style="11" customWidth="1"/>
    <col min="2569" max="2569" width="3.875" style="11" customWidth="1"/>
    <col min="2570" max="2572" width="2.25" style="11" customWidth="1"/>
    <col min="2573" max="2620" width="2.75" style="11" customWidth="1"/>
    <col min="2621" max="2822" width="2.25" style="11"/>
    <col min="2823" max="2823" width="1.625" style="11" customWidth="1"/>
    <col min="2824" max="2824" width="3.125" style="11" customWidth="1"/>
    <col min="2825" max="2825" width="3.875" style="11" customWidth="1"/>
    <col min="2826" max="2828" width="2.25" style="11" customWidth="1"/>
    <col min="2829" max="2876" width="2.75" style="11" customWidth="1"/>
    <col min="2877" max="3078" width="2.25" style="11"/>
    <col min="3079" max="3079" width="1.625" style="11" customWidth="1"/>
    <col min="3080" max="3080" width="3.125" style="11" customWidth="1"/>
    <col min="3081" max="3081" width="3.875" style="11" customWidth="1"/>
    <col min="3082" max="3084" width="2.25" style="11" customWidth="1"/>
    <col min="3085" max="3132" width="2.75" style="11" customWidth="1"/>
    <col min="3133" max="3334" width="2.25" style="11"/>
    <col min="3335" max="3335" width="1.625" style="11" customWidth="1"/>
    <col min="3336" max="3336" width="3.125" style="11" customWidth="1"/>
    <col min="3337" max="3337" width="3.875" style="11" customWidth="1"/>
    <col min="3338" max="3340" width="2.25" style="11" customWidth="1"/>
    <col min="3341" max="3388" width="2.75" style="11" customWidth="1"/>
    <col min="3389" max="3590" width="2.25" style="11"/>
    <col min="3591" max="3591" width="1.625" style="11" customWidth="1"/>
    <col min="3592" max="3592" width="3.125" style="11" customWidth="1"/>
    <col min="3593" max="3593" width="3.875" style="11" customWidth="1"/>
    <col min="3594" max="3596" width="2.25" style="11" customWidth="1"/>
    <col min="3597" max="3644" width="2.75" style="11" customWidth="1"/>
    <col min="3645" max="3846" width="2.25" style="11"/>
    <col min="3847" max="3847" width="1.625" style="11" customWidth="1"/>
    <col min="3848" max="3848" width="3.125" style="11" customWidth="1"/>
    <col min="3849" max="3849" width="3.875" style="11" customWidth="1"/>
    <col min="3850" max="3852" width="2.25" style="11" customWidth="1"/>
    <col min="3853" max="3900" width="2.75" style="11" customWidth="1"/>
    <col min="3901" max="4102" width="2.25" style="11"/>
    <col min="4103" max="4103" width="1.625" style="11" customWidth="1"/>
    <col min="4104" max="4104" width="3.125" style="11" customWidth="1"/>
    <col min="4105" max="4105" width="3.875" style="11" customWidth="1"/>
    <col min="4106" max="4108" width="2.25" style="11" customWidth="1"/>
    <col min="4109" max="4156" width="2.75" style="11" customWidth="1"/>
    <col min="4157" max="4358" width="2.25" style="11"/>
    <col min="4359" max="4359" width="1.625" style="11" customWidth="1"/>
    <col min="4360" max="4360" width="3.125" style="11" customWidth="1"/>
    <col min="4361" max="4361" width="3.875" style="11" customWidth="1"/>
    <col min="4362" max="4364" width="2.25" style="11" customWidth="1"/>
    <col min="4365" max="4412" width="2.75" style="11" customWidth="1"/>
    <col min="4413" max="4614" width="2.25" style="11"/>
    <col min="4615" max="4615" width="1.625" style="11" customWidth="1"/>
    <col min="4616" max="4616" width="3.125" style="11" customWidth="1"/>
    <col min="4617" max="4617" width="3.875" style="11" customWidth="1"/>
    <col min="4618" max="4620" width="2.25" style="11" customWidth="1"/>
    <col min="4621" max="4668" width="2.75" style="11" customWidth="1"/>
    <col min="4669" max="4870" width="2.25" style="11"/>
    <col min="4871" max="4871" width="1.625" style="11" customWidth="1"/>
    <col min="4872" max="4872" width="3.125" style="11" customWidth="1"/>
    <col min="4873" max="4873" width="3.875" style="11" customWidth="1"/>
    <col min="4874" max="4876" width="2.25" style="11" customWidth="1"/>
    <col min="4877" max="4924" width="2.75" style="11" customWidth="1"/>
    <col min="4925" max="5126" width="2.25" style="11"/>
    <col min="5127" max="5127" width="1.625" style="11" customWidth="1"/>
    <col min="5128" max="5128" width="3.125" style="11" customWidth="1"/>
    <col min="5129" max="5129" width="3.875" style="11" customWidth="1"/>
    <col min="5130" max="5132" width="2.25" style="11" customWidth="1"/>
    <col min="5133" max="5180" width="2.75" style="11" customWidth="1"/>
    <col min="5181" max="5382" width="2.25" style="11"/>
    <col min="5383" max="5383" width="1.625" style="11" customWidth="1"/>
    <col min="5384" max="5384" width="3.125" style="11" customWidth="1"/>
    <col min="5385" max="5385" width="3.875" style="11" customWidth="1"/>
    <col min="5386" max="5388" width="2.25" style="11" customWidth="1"/>
    <col min="5389" max="5436" width="2.75" style="11" customWidth="1"/>
    <col min="5437" max="5638" width="2.25" style="11"/>
    <col min="5639" max="5639" width="1.625" style="11" customWidth="1"/>
    <col min="5640" max="5640" width="3.125" style="11" customWidth="1"/>
    <col min="5641" max="5641" width="3.875" style="11" customWidth="1"/>
    <col min="5642" max="5644" width="2.25" style="11" customWidth="1"/>
    <col min="5645" max="5692" width="2.75" style="11" customWidth="1"/>
    <col min="5693" max="5894" width="2.25" style="11"/>
    <col min="5895" max="5895" width="1.625" style="11" customWidth="1"/>
    <col min="5896" max="5896" width="3.125" style="11" customWidth="1"/>
    <col min="5897" max="5897" width="3.875" style="11" customWidth="1"/>
    <col min="5898" max="5900" width="2.25" style="11" customWidth="1"/>
    <col min="5901" max="5948" width="2.75" style="11" customWidth="1"/>
    <col min="5949" max="6150" width="2.25" style="11"/>
    <col min="6151" max="6151" width="1.625" style="11" customWidth="1"/>
    <col min="6152" max="6152" width="3.125" style="11" customWidth="1"/>
    <col min="6153" max="6153" width="3.875" style="11" customWidth="1"/>
    <col min="6154" max="6156" width="2.25" style="11" customWidth="1"/>
    <col min="6157" max="6204" width="2.75" style="11" customWidth="1"/>
    <col min="6205" max="6406" width="2.25" style="11"/>
    <col min="6407" max="6407" width="1.625" style="11" customWidth="1"/>
    <col min="6408" max="6408" width="3.125" style="11" customWidth="1"/>
    <col min="6409" max="6409" width="3.875" style="11" customWidth="1"/>
    <col min="6410" max="6412" width="2.25" style="11" customWidth="1"/>
    <col min="6413" max="6460" width="2.75" style="11" customWidth="1"/>
    <col min="6461" max="6662" width="2.25" style="11"/>
    <col min="6663" max="6663" width="1.625" style="11" customWidth="1"/>
    <col min="6664" max="6664" width="3.125" style="11" customWidth="1"/>
    <col min="6665" max="6665" width="3.875" style="11" customWidth="1"/>
    <col min="6666" max="6668" width="2.25" style="11" customWidth="1"/>
    <col min="6669" max="6716" width="2.75" style="11" customWidth="1"/>
    <col min="6717" max="6918" width="2.25" style="11"/>
    <col min="6919" max="6919" width="1.625" style="11" customWidth="1"/>
    <col min="6920" max="6920" width="3.125" style="11" customWidth="1"/>
    <col min="6921" max="6921" width="3.875" style="11" customWidth="1"/>
    <col min="6922" max="6924" width="2.25" style="11" customWidth="1"/>
    <col min="6925" max="6972" width="2.75" style="11" customWidth="1"/>
    <col min="6973" max="7174" width="2.25" style="11"/>
    <col min="7175" max="7175" width="1.625" style="11" customWidth="1"/>
    <col min="7176" max="7176" width="3.125" style="11" customWidth="1"/>
    <col min="7177" max="7177" width="3.875" style="11" customWidth="1"/>
    <col min="7178" max="7180" width="2.25" style="11" customWidth="1"/>
    <col min="7181" max="7228" width="2.75" style="11" customWidth="1"/>
    <col min="7229" max="7430" width="2.25" style="11"/>
    <col min="7431" max="7431" width="1.625" style="11" customWidth="1"/>
    <col min="7432" max="7432" width="3.125" style="11" customWidth="1"/>
    <col min="7433" max="7433" width="3.875" style="11" customWidth="1"/>
    <col min="7434" max="7436" width="2.25" style="11" customWidth="1"/>
    <col min="7437" max="7484" width="2.75" style="11" customWidth="1"/>
    <col min="7485" max="7686" width="2.25" style="11"/>
    <col min="7687" max="7687" width="1.625" style="11" customWidth="1"/>
    <col min="7688" max="7688" width="3.125" style="11" customWidth="1"/>
    <col min="7689" max="7689" width="3.875" style="11" customWidth="1"/>
    <col min="7690" max="7692" width="2.25" style="11" customWidth="1"/>
    <col min="7693" max="7740" width="2.75" style="11" customWidth="1"/>
    <col min="7741" max="7942" width="2.25" style="11"/>
    <col min="7943" max="7943" width="1.625" style="11" customWidth="1"/>
    <col min="7944" max="7944" width="3.125" style="11" customWidth="1"/>
    <col min="7945" max="7945" width="3.875" style="11" customWidth="1"/>
    <col min="7946" max="7948" width="2.25" style="11" customWidth="1"/>
    <col min="7949" max="7996" width="2.75" style="11" customWidth="1"/>
    <col min="7997" max="8198" width="2.25" style="11"/>
    <col min="8199" max="8199" width="1.625" style="11" customWidth="1"/>
    <col min="8200" max="8200" width="3.125" style="11" customWidth="1"/>
    <col min="8201" max="8201" width="3.875" style="11" customWidth="1"/>
    <col min="8202" max="8204" width="2.25" style="11" customWidth="1"/>
    <col min="8205" max="8252" width="2.75" style="11" customWidth="1"/>
    <col min="8253" max="8454" width="2.25" style="11"/>
    <col min="8455" max="8455" width="1.625" style="11" customWidth="1"/>
    <col min="8456" max="8456" width="3.125" style="11" customWidth="1"/>
    <col min="8457" max="8457" width="3.875" style="11" customWidth="1"/>
    <col min="8458" max="8460" width="2.25" style="11" customWidth="1"/>
    <col min="8461" max="8508" width="2.75" style="11" customWidth="1"/>
    <col min="8509" max="8710" width="2.25" style="11"/>
    <col min="8711" max="8711" width="1.625" style="11" customWidth="1"/>
    <col min="8712" max="8712" width="3.125" style="11" customWidth="1"/>
    <col min="8713" max="8713" width="3.875" style="11" customWidth="1"/>
    <col min="8714" max="8716" width="2.25" style="11" customWidth="1"/>
    <col min="8717" max="8764" width="2.75" style="11" customWidth="1"/>
    <col min="8765" max="8966" width="2.25" style="11"/>
    <col min="8967" max="8967" width="1.625" style="11" customWidth="1"/>
    <col min="8968" max="8968" width="3.125" style="11" customWidth="1"/>
    <col min="8969" max="8969" width="3.875" style="11" customWidth="1"/>
    <col min="8970" max="8972" width="2.25" style="11" customWidth="1"/>
    <col min="8973" max="9020" width="2.75" style="11" customWidth="1"/>
    <col min="9021" max="9222" width="2.25" style="11"/>
    <col min="9223" max="9223" width="1.625" style="11" customWidth="1"/>
    <col min="9224" max="9224" width="3.125" style="11" customWidth="1"/>
    <col min="9225" max="9225" width="3.875" style="11" customWidth="1"/>
    <col min="9226" max="9228" width="2.25" style="11" customWidth="1"/>
    <col min="9229" max="9276" width="2.75" style="11" customWidth="1"/>
    <col min="9277" max="9478" width="2.25" style="11"/>
    <col min="9479" max="9479" width="1.625" style="11" customWidth="1"/>
    <col min="9480" max="9480" width="3.125" style="11" customWidth="1"/>
    <col min="9481" max="9481" width="3.875" style="11" customWidth="1"/>
    <col min="9482" max="9484" width="2.25" style="11" customWidth="1"/>
    <col min="9485" max="9532" width="2.75" style="11" customWidth="1"/>
    <col min="9533" max="9734" width="2.25" style="11"/>
    <col min="9735" max="9735" width="1.625" style="11" customWidth="1"/>
    <col min="9736" max="9736" width="3.125" style="11" customWidth="1"/>
    <col min="9737" max="9737" width="3.875" style="11" customWidth="1"/>
    <col min="9738" max="9740" width="2.25" style="11" customWidth="1"/>
    <col min="9741" max="9788" width="2.75" style="11" customWidth="1"/>
    <col min="9789" max="9990" width="2.25" style="11"/>
    <col min="9991" max="9991" width="1.625" style="11" customWidth="1"/>
    <col min="9992" max="9992" width="3.125" style="11" customWidth="1"/>
    <col min="9993" max="9993" width="3.875" style="11" customWidth="1"/>
    <col min="9994" max="9996" width="2.25" style="11" customWidth="1"/>
    <col min="9997" max="10044" width="2.75" style="11" customWidth="1"/>
    <col min="10045" max="10246" width="2.25" style="11"/>
    <col min="10247" max="10247" width="1.625" style="11" customWidth="1"/>
    <col min="10248" max="10248" width="3.125" style="11" customWidth="1"/>
    <col min="10249" max="10249" width="3.875" style="11" customWidth="1"/>
    <col min="10250" max="10252" width="2.25" style="11" customWidth="1"/>
    <col min="10253" max="10300" width="2.75" style="11" customWidth="1"/>
    <col min="10301" max="10502" width="2.25" style="11"/>
    <col min="10503" max="10503" width="1.625" style="11" customWidth="1"/>
    <col min="10504" max="10504" width="3.125" style="11" customWidth="1"/>
    <col min="10505" max="10505" width="3.875" style="11" customWidth="1"/>
    <col min="10506" max="10508" width="2.25" style="11" customWidth="1"/>
    <col min="10509" max="10556" width="2.75" style="11" customWidth="1"/>
    <col min="10557" max="10758" width="2.25" style="11"/>
    <col min="10759" max="10759" width="1.625" style="11" customWidth="1"/>
    <col min="10760" max="10760" width="3.125" style="11" customWidth="1"/>
    <col min="10761" max="10761" width="3.875" style="11" customWidth="1"/>
    <col min="10762" max="10764" width="2.25" style="11" customWidth="1"/>
    <col min="10765" max="10812" width="2.75" style="11" customWidth="1"/>
    <col min="10813" max="11014" width="2.25" style="11"/>
    <col min="11015" max="11015" width="1.625" style="11" customWidth="1"/>
    <col min="11016" max="11016" width="3.125" style="11" customWidth="1"/>
    <col min="11017" max="11017" width="3.875" style="11" customWidth="1"/>
    <col min="11018" max="11020" width="2.25" style="11" customWidth="1"/>
    <col min="11021" max="11068" width="2.75" style="11" customWidth="1"/>
    <col min="11069" max="11270" width="2.25" style="11"/>
    <col min="11271" max="11271" width="1.625" style="11" customWidth="1"/>
    <col min="11272" max="11272" width="3.125" style="11" customWidth="1"/>
    <col min="11273" max="11273" width="3.875" style="11" customWidth="1"/>
    <col min="11274" max="11276" width="2.25" style="11" customWidth="1"/>
    <col min="11277" max="11324" width="2.75" style="11" customWidth="1"/>
    <col min="11325" max="11526" width="2.25" style="11"/>
    <col min="11527" max="11527" width="1.625" style="11" customWidth="1"/>
    <col min="11528" max="11528" width="3.125" style="11" customWidth="1"/>
    <col min="11529" max="11529" width="3.875" style="11" customWidth="1"/>
    <col min="11530" max="11532" width="2.25" style="11" customWidth="1"/>
    <col min="11533" max="11580" width="2.75" style="11" customWidth="1"/>
    <col min="11581" max="11782" width="2.25" style="11"/>
    <col min="11783" max="11783" width="1.625" style="11" customWidth="1"/>
    <col min="11784" max="11784" width="3.125" style="11" customWidth="1"/>
    <col min="11785" max="11785" width="3.875" style="11" customWidth="1"/>
    <col min="11786" max="11788" width="2.25" style="11" customWidth="1"/>
    <col min="11789" max="11836" width="2.75" style="11" customWidth="1"/>
    <col min="11837" max="12038" width="2.25" style="11"/>
    <col min="12039" max="12039" width="1.625" style="11" customWidth="1"/>
    <col min="12040" max="12040" width="3.125" style="11" customWidth="1"/>
    <col min="12041" max="12041" width="3.875" style="11" customWidth="1"/>
    <col min="12042" max="12044" width="2.25" style="11" customWidth="1"/>
    <col min="12045" max="12092" width="2.75" style="11" customWidth="1"/>
    <col min="12093" max="12294" width="2.25" style="11"/>
    <col min="12295" max="12295" width="1.625" style="11" customWidth="1"/>
    <col min="12296" max="12296" width="3.125" style="11" customWidth="1"/>
    <col min="12297" max="12297" width="3.875" style="11" customWidth="1"/>
    <col min="12298" max="12300" width="2.25" style="11" customWidth="1"/>
    <col min="12301" max="12348" width="2.75" style="11" customWidth="1"/>
    <col min="12349" max="12550" width="2.25" style="11"/>
    <col min="12551" max="12551" width="1.625" style="11" customWidth="1"/>
    <col min="12552" max="12552" width="3.125" style="11" customWidth="1"/>
    <col min="12553" max="12553" width="3.875" style="11" customWidth="1"/>
    <col min="12554" max="12556" width="2.25" style="11" customWidth="1"/>
    <col min="12557" max="12604" width="2.75" style="11" customWidth="1"/>
    <col min="12605" max="12806" width="2.25" style="11"/>
    <col min="12807" max="12807" width="1.625" style="11" customWidth="1"/>
    <col min="12808" max="12808" width="3.125" style="11" customWidth="1"/>
    <col min="12809" max="12809" width="3.875" style="11" customWidth="1"/>
    <col min="12810" max="12812" width="2.25" style="11" customWidth="1"/>
    <col min="12813" max="12860" width="2.75" style="11" customWidth="1"/>
    <col min="12861" max="13062" width="2.25" style="11"/>
    <col min="13063" max="13063" width="1.625" style="11" customWidth="1"/>
    <col min="13064" max="13064" width="3.125" style="11" customWidth="1"/>
    <col min="13065" max="13065" width="3.875" style="11" customWidth="1"/>
    <col min="13066" max="13068" width="2.25" style="11" customWidth="1"/>
    <col min="13069" max="13116" width="2.75" style="11" customWidth="1"/>
    <col min="13117" max="13318" width="2.25" style="11"/>
    <col min="13319" max="13319" width="1.625" style="11" customWidth="1"/>
    <col min="13320" max="13320" width="3.125" style="11" customWidth="1"/>
    <col min="13321" max="13321" width="3.875" style="11" customWidth="1"/>
    <col min="13322" max="13324" width="2.25" style="11" customWidth="1"/>
    <col min="13325" max="13372" width="2.75" style="11" customWidth="1"/>
    <col min="13373" max="13574" width="2.25" style="11"/>
    <col min="13575" max="13575" width="1.625" style="11" customWidth="1"/>
    <col min="13576" max="13576" width="3.125" style="11" customWidth="1"/>
    <col min="13577" max="13577" width="3.875" style="11" customWidth="1"/>
    <col min="13578" max="13580" width="2.25" style="11" customWidth="1"/>
    <col min="13581" max="13628" width="2.75" style="11" customWidth="1"/>
    <col min="13629" max="13830" width="2.25" style="11"/>
    <col min="13831" max="13831" width="1.625" style="11" customWidth="1"/>
    <col min="13832" max="13832" width="3.125" style="11" customWidth="1"/>
    <col min="13833" max="13833" width="3.875" style="11" customWidth="1"/>
    <col min="13834" max="13836" width="2.25" style="11" customWidth="1"/>
    <col min="13837" max="13884" width="2.75" style="11" customWidth="1"/>
    <col min="13885" max="14086" width="2.25" style="11"/>
    <col min="14087" max="14087" width="1.625" style="11" customWidth="1"/>
    <col min="14088" max="14088" width="3.125" style="11" customWidth="1"/>
    <col min="14089" max="14089" width="3.875" style="11" customWidth="1"/>
    <col min="14090" max="14092" width="2.25" style="11" customWidth="1"/>
    <col min="14093" max="14140" width="2.75" style="11" customWidth="1"/>
    <col min="14141" max="14342" width="2.25" style="11"/>
    <col min="14343" max="14343" width="1.625" style="11" customWidth="1"/>
    <col min="14344" max="14344" width="3.125" style="11" customWidth="1"/>
    <col min="14345" max="14345" width="3.875" style="11" customWidth="1"/>
    <col min="14346" max="14348" width="2.25" style="11" customWidth="1"/>
    <col min="14349" max="14396" width="2.75" style="11" customWidth="1"/>
    <col min="14397" max="14598" width="2.25" style="11"/>
    <col min="14599" max="14599" width="1.625" style="11" customWidth="1"/>
    <col min="14600" max="14600" width="3.125" style="11" customWidth="1"/>
    <col min="14601" max="14601" width="3.875" style="11" customWidth="1"/>
    <col min="14602" max="14604" width="2.25" style="11" customWidth="1"/>
    <col min="14605" max="14652" width="2.75" style="11" customWidth="1"/>
    <col min="14653" max="14854" width="2.25" style="11"/>
    <col min="14855" max="14855" width="1.625" style="11" customWidth="1"/>
    <col min="14856" max="14856" width="3.125" style="11" customWidth="1"/>
    <col min="14857" max="14857" width="3.875" style="11" customWidth="1"/>
    <col min="14858" max="14860" width="2.25" style="11" customWidth="1"/>
    <col min="14861" max="14908" width="2.75" style="11" customWidth="1"/>
    <col min="14909" max="15110" width="2.25" style="11"/>
    <col min="15111" max="15111" width="1.625" style="11" customWidth="1"/>
    <col min="15112" max="15112" width="3.125" style="11" customWidth="1"/>
    <col min="15113" max="15113" width="3.875" style="11" customWidth="1"/>
    <col min="15114" max="15116" width="2.25" style="11" customWidth="1"/>
    <col min="15117" max="15164" width="2.75" style="11" customWidth="1"/>
    <col min="15165" max="15366" width="2.25" style="11"/>
    <col min="15367" max="15367" width="1.625" style="11" customWidth="1"/>
    <col min="15368" max="15368" width="3.125" style="11" customWidth="1"/>
    <col min="15369" max="15369" width="3.875" style="11" customWidth="1"/>
    <col min="15370" max="15372" width="2.25" style="11" customWidth="1"/>
    <col min="15373" max="15420" width="2.75" style="11" customWidth="1"/>
    <col min="15421" max="15622" width="2.25" style="11"/>
    <col min="15623" max="15623" width="1.625" style="11" customWidth="1"/>
    <col min="15624" max="15624" width="3.125" style="11" customWidth="1"/>
    <col min="15625" max="15625" width="3.875" style="11" customWidth="1"/>
    <col min="15626" max="15628" width="2.25" style="11" customWidth="1"/>
    <col min="15629" max="15676" width="2.75" style="11" customWidth="1"/>
    <col min="15677" max="15878" width="2.25" style="11"/>
    <col min="15879" max="15879" width="1.625" style="11" customWidth="1"/>
    <col min="15880" max="15880" width="3.125" style="11" customWidth="1"/>
    <col min="15881" max="15881" width="3.875" style="11" customWidth="1"/>
    <col min="15882" max="15884" width="2.25" style="11" customWidth="1"/>
    <col min="15885" max="15932" width="2.75" style="11" customWidth="1"/>
    <col min="15933" max="16134" width="2.25" style="11"/>
    <col min="16135" max="16135" width="1.625" style="11" customWidth="1"/>
    <col min="16136" max="16136" width="3.125" style="11" customWidth="1"/>
    <col min="16137" max="16137" width="3.875" style="11" customWidth="1"/>
    <col min="16138" max="16140" width="2.25" style="11" customWidth="1"/>
    <col min="16141" max="16188" width="2.75" style="11" customWidth="1"/>
    <col min="16189" max="16384" width="2.25" style="11"/>
  </cols>
  <sheetData>
    <row r="1" spans="2:60" ht="17.25">
      <c r="B1" s="323" t="s">
        <v>47</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19"/>
      <c r="AF1" s="19"/>
      <c r="AG1" s="19"/>
      <c r="AH1" s="19"/>
      <c r="AI1" s="19"/>
      <c r="AJ1" s="19"/>
      <c r="AK1" s="12"/>
      <c r="AL1" s="12"/>
      <c r="AM1" s="12"/>
      <c r="AN1" s="12"/>
      <c r="AO1" s="12"/>
      <c r="AP1" s="12"/>
      <c r="AQ1" s="12"/>
      <c r="AR1" s="12"/>
      <c r="AS1" s="12"/>
      <c r="AT1" s="12"/>
      <c r="AU1" s="12"/>
      <c r="AV1" s="12"/>
      <c r="AW1" s="12"/>
      <c r="AX1" s="12"/>
      <c r="AY1" s="12"/>
      <c r="AZ1" s="12"/>
      <c r="BA1" s="12"/>
      <c r="BB1" s="12"/>
      <c r="BC1" s="12"/>
      <c r="BD1" s="12"/>
      <c r="BE1" s="12"/>
      <c r="BF1" s="12"/>
      <c r="BG1" s="12"/>
      <c r="BH1" s="12"/>
    </row>
    <row r="2" spans="2:60" ht="12.75" customHeight="1" thickBot="1">
      <c r="BC2" s="363" t="s">
        <v>36</v>
      </c>
      <c r="BD2" s="363"/>
      <c r="BE2" s="363"/>
      <c r="BF2" s="363"/>
      <c r="BG2" s="363"/>
      <c r="BH2" s="363"/>
    </row>
    <row r="3" spans="2:60" ht="21.75" customHeight="1">
      <c r="B3" s="364" t="s">
        <v>1</v>
      </c>
      <c r="C3" s="365"/>
      <c r="D3" s="365"/>
      <c r="E3" s="365"/>
      <c r="F3" s="365"/>
      <c r="G3" s="365" t="s">
        <v>37</v>
      </c>
      <c r="H3" s="365"/>
      <c r="I3" s="365"/>
      <c r="J3" s="365"/>
      <c r="K3" s="365" t="s">
        <v>48</v>
      </c>
      <c r="L3" s="365"/>
      <c r="M3" s="365"/>
      <c r="N3" s="365"/>
      <c r="O3" s="365" t="s">
        <v>49</v>
      </c>
      <c r="P3" s="365"/>
      <c r="Q3" s="365"/>
      <c r="R3" s="365"/>
      <c r="S3" s="365" t="s">
        <v>50</v>
      </c>
      <c r="T3" s="365"/>
      <c r="U3" s="365"/>
      <c r="V3" s="365"/>
      <c r="W3" s="365" t="s">
        <v>43</v>
      </c>
      <c r="X3" s="365"/>
      <c r="Y3" s="365"/>
      <c r="Z3" s="365"/>
      <c r="AA3" s="365" t="s">
        <v>51</v>
      </c>
      <c r="AB3" s="365"/>
      <c r="AC3" s="365"/>
      <c r="AD3" s="366"/>
      <c r="AE3" s="16"/>
      <c r="AF3" s="364" t="s">
        <v>1</v>
      </c>
      <c r="AG3" s="365"/>
      <c r="AH3" s="365"/>
      <c r="AI3" s="365"/>
      <c r="AJ3" s="365"/>
      <c r="AK3" s="365" t="s">
        <v>38</v>
      </c>
      <c r="AL3" s="365"/>
      <c r="AM3" s="365"/>
      <c r="AN3" s="365"/>
      <c r="AO3" s="365" t="s">
        <v>39</v>
      </c>
      <c r="AP3" s="365"/>
      <c r="AQ3" s="365"/>
      <c r="AR3" s="365"/>
      <c r="AS3" s="365" t="s">
        <v>52</v>
      </c>
      <c r="AT3" s="365"/>
      <c r="AU3" s="365"/>
      <c r="AV3" s="365"/>
      <c r="AW3" s="365" t="s">
        <v>45</v>
      </c>
      <c r="AX3" s="365"/>
      <c r="AY3" s="365"/>
      <c r="AZ3" s="365"/>
      <c r="BA3" s="365" t="s">
        <v>46</v>
      </c>
      <c r="BB3" s="365"/>
      <c r="BC3" s="365"/>
      <c r="BD3" s="365"/>
      <c r="BE3" s="365" t="s">
        <v>53</v>
      </c>
      <c r="BF3" s="365"/>
      <c r="BG3" s="365"/>
      <c r="BH3" s="366"/>
    </row>
    <row r="4" spans="2:60" ht="23.1" customHeight="1">
      <c r="B4" s="357" t="s">
        <v>40</v>
      </c>
      <c r="C4" s="358" t="s">
        <v>41</v>
      </c>
      <c r="D4" s="358"/>
      <c r="E4" s="358"/>
      <c r="F4" s="359"/>
      <c r="G4" s="361">
        <v>27430</v>
      </c>
      <c r="H4" s="362"/>
      <c r="I4" s="362"/>
      <c r="J4" s="362"/>
      <c r="K4" s="362">
        <v>27425</v>
      </c>
      <c r="L4" s="362"/>
      <c r="M4" s="362"/>
      <c r="N4" s="362"/>
      <c r="O4" s="362">
        <v>27422</v>
      </c>
      <c r="P4" s="362"/>
      <c r="Q4" s="362"/>
      <c r="R4" s="362"/>
      <c r="S4" s="362">
        <v>27452</v>
      </c>
      <c r="T4" s="362"/>
      <c r="U4" s="362"/>
      <c r="V4" s="362"/>
      <c r="W4" s="362">
        <v>27439</v>
      </c>
      <c r="X4" s="362"/>
      <c r="Y4" s="362"/>
      <c r="Z4" s="362"/>
      <c r="AA4" s="362">
        <v>27424</v>
      </c>
      <c r="AB4" s="362"/>
      <c r="AC4" s="362"/>
      <c r="AD4" s="362"/>
      <c r="AE4" s="18"/>
      <c r="AF4" s="357" t="s">
        <v>40</v>
      </c>
      <c r="AG4" s="358" t="s">
        <v>41</v>
      </c>
      <c r="AH4" s="358"/>
      <c r="AI4" s="358"/>
      <c r="AJ4" s="359"/>
      <c r="AK4" s="361">
        <v>27394</v>
      </c>
      <c r="AL4" s="362"/>
      <c r="AM4" s="362"/>
      <c r="AN4" s="362"/>
      <c r="AO4" s="362">
        <v>27389</v>
      </c>
      <c r="AP4" s="362"/>
      <c r="AQ4" s="362"/>
      <c r="AR4" s="362"/>
      <c r="AS4" s="362">
        <v>27398</v>
      </c>
      <c r="AT4" s="362"/>
      <c r="AU4" s="362"/>
      <c r="AV4" s="362"/>
      <c r="AW4" s="362">
        <v>27360</v>
      </c>
      <c r="AX4" s="362"/>
      <c r="AY4" s="362"/>
      <c r="AZ4" s="362"/>
      <c r="BA4" s="362">
        <v>27405</v>
      </c>
      <c r="BB4" s="362"/>
      <c r="BC4" s="362"/>
      <c r="BD4" s="362"/>
      <c r="BE4" s="362">
        <v>27373</v>
      </c>
      <c r="BF4" s="362"/>
      <c r="BG4" s="362"/>
      <c r="BH4" s="362"/>
    </row>
    <row r="5" spans="2:60" ht="23.1" customHeight="1">
      <c r="B5" s="357"/>
      <c r="C5" s="360" t="s">
        <v>42</v>
      </c>
      <c r="D5" s="358" t="s">
        <v>24</v>
      </c>
      <c r="E5" s="358"/>
      <c r="F5" s="359"/>
      <c r="G5" s="361">
        <f>SUM(G6:J7)</f>
        <v>62889</v>
      </c>
      <c r="H5" s="362"/>
      <c r="I5" s="362"/>
      <c r="J5" s="362"/>
      <c r="K5" s="362">
        <f>SUM(K6:N7)</f>
        <v>62760</v>
      </c>
      <c r="L5" s="362"/>
      <c r="M5" s="362"/>
      <c r="N5" s="362"/>
      <c r="O5" s="362">
        <f>SUM(O6:R7)</f>
        <v>62482</v>
      </c>
      <c r="P5" s="362"/>
      <c r="Q5" s="362"/>
      <c r="R5" s="362"/>
      <c r="S5" s="362">
        <f>SUM(S6:V7)</f>
        <v>62382</v>
      </c>
      <c r="T5" s="362"/>
      <c r="U5" s="362"/>
      <c r="V5" s="362"/>
      <c r="W5" s="362">
        <f>SUM(W6:Z7)</f>
        <v>62261</v>
      </c>
      <c r="X5" s="362"/>
      <c r="Y5" s="362"/>
      <c r="Z5" s="362"/>
      <c r="AA5" s="362">
        <f>AA6+AA7</f>
        <v>62182</v>
      </c>
      <c r="AB5" s="362"/>
      <c r="AC5" s="362"/>
      <c r="AD5" s="362"/>
      <c r="AE5" s="18"/>
      <c r="AF5" s="357"/>
      <c r="AG5" s="360" t="s">
        <v>42</v>
      </c>
      <c r="AH5" s="358" t="s">
        <v>24</v>
      </c>
      <c r="AI5" s="358"/>
      <c r="AJ5" s="359"/>
      <c r="AK5" s="362">
        <f>SUM(AK6:AN7)</f>
        <v>62094</v>
      </c>
      <c r="AL5" s="362"/>
      <c r="AM5" s="362"/>
      <c r="AN5" s="362"/>
      <c r="AO5" s="362">
        <f>SUM(AO6:AR7)</f>
        <v>62018</v>
      </c>
      <c r="AP5" s="362"/>
      <c r="AQ5" s="362"/>
      <c r="AR5" s="362"/>
      <c r="AS5" s="362">
        <f>SUM(AS6:AV7)</f>
        <v>61940</v>
      </c>
      <c r="AT5" s="362"/>
      <c r="AU5" s="362"/>
      <c r="AV5" s="362"/>
      <c r="AW5" s="362">
        <f>SUM(AW6:AZ7)</f>
        <v>61839</v>
      </c>
      <c r="AX5" s="362"/>
      <c r="AY5" s="362"/>
      <c r="AZ5" s="362"/>
      <c r="BA5" s="362">
        <f>SUM(BA6:BD7)</f>
        <v>61801</v>
      </c>
      <c r="BB5" s="362"/>
      <c r="BC5" s="362"/>
      <c r="BD5" s="362"/>
      <c r="BE5" s="362">
        <f>SUM(BE6:BH7)</f>
        <v>61684</v>
      </c>
      <c r="BF5" s="362"/>
      <c r="BG5" s="362"/>
      <c r="BH5" s="362"/>
    </row>
    <row r="6" spans="2:60" ht="23.1" customHeight="1">
      <c r="B6" s="13">
        <v>30</v>
      </c>
      <c r="C6" s="360"/>
      <c r="D6" s="358" t="s">
        <v>3</v>
      </c>
      <c r="E6" s="358"/>
      <c r="F6" s="359"/>
      <c r="G6" s="361">
        <v>30388</v>
      </c>
      <c r="H6" s="362"/>
      <c r="I6" s="362"/>
      <c r="J6" s="362"/>
      <c r="K6" s="362">
        <v>30324</v>
      </c>
      <c r="L6" s="362"/>
      <c r="M6" s="362"/>
      <c r="N6" s="362"/>
      <c r="O6" s="362">
        <v>30184</v>
      </c>
      <c r="P6" s="362"/>
      <c r="Q6" s="362"/>
      <c r="R6" s="362"/>
      <c r="S6" s="362">
        <v>30121</v>
      </c>
      <c r="T6" s="362"/>
      <c r="U6" s="362"/>
      <c r="V6" s="362"/>
      <c r="W6" s="362">
        <v>30054</v>
      </c>
      <c r="X6" s="362"/>
      <c r="Y6" s="362"/>
      <c r="Z6" s="362"/>
      <c r="AA6" s="362">
        <v>30041</v>
      </c>
      <c r="AB6" s="362"/>
      <c r="AC6" s="362"/>
      <c r="AD6" s="362"/>
      <c r="AE6" s="18"/>
      <c r="AF6" s="13">
        <f>B6</f>
        <v>30</v>
      </c>
      <c r="AG6" s="360"/>
      <c r="AH6" s="358" t="s">
        <v>3</v>
      </c>
      <c r="AI6" s="358"/>
      <c r="AJ6" s="359"/>
      <c r="AK6" s="362">
        <v>29996</v>
      </c>
      <c r="AL6" s="362"/>
      <c r="AM6" s="362"/>
      <c r="AN6" s="362"/>
      <c r="AO6" s="362">
        <v>29962</v>
      </c>
      <c r="AP6" s="362"/>
      <c r="AQ6" s="362"/>
      <c r="AR6" s="362"/>
      <c r="AS6" s="362">
        <v>29926</v>
      </c>
      <c r="AT6" s="362"/>
      <c r="AU6" s="362"/>
      <c r="AV6" s="362"/>
      <c r="AW6" s="362">
        <v>29879</v>
      </c>
      <c r="AX6" s="362"/>
      <c r="AY6" s="362"/>
      <c r="AZ6" s="362"/>
      <c r="BA6" s="362">
        <v>29878</v>
      </c>
      <c r="BB6" s="362"/>
      <c r="BC6" s="362"/>
      <c r="BD6" s="362"/>
      <c r="BE6" s="362">
        <v>29821</v>
      </c>
      <c r="BF6" s="362"/>
      <c r="BG6" s="362"/>
      <c r="BH6" s="362"/>
    </row>
    <row r="7" spans="2:60" ht="23.1" customHeight="1">
      <c r="B7" s="14" t="s">
        <v>1</v>
      </c>
      <c r="C7" s="360"/>
      <c r="D7" s="358" t="s">
        <v>4</v>
      </c>
      <c r="E7" s="358"/>
      <c r="F7" s="359"/>
      <c r="G7" s="361">
        <v>32501</v>
      </c>
      <c r="H7" s="362"/>
      <c r="I7" s="362"/>
      <c r="J7" s="362"/>
      <c r="K7" s="362">
        <v>32436</v>
      </c>
      <c r="L7" s="362"/>
      <c r="M7" s="362"/>
      <c r="N7" s="362"/>
      <c r="O7" s="362">
        <v>32298</v>
      </c>
      <c r="P7" s="362"/>
      <c r="Q7" s="362"/>
      <c r="R7" s="362"/>
      <c r="S7" s="362">
        <v>32261</v>
      </c>
      <c r="T7" s="362"/>
      <c r="U7" s="362"/>
      <c r="V7" s="362"/>
      <c r="W7" s="362">
        <v>32207</v>
      </c>
      <c r="X7" s="362"/>
      <c r="Y7" s="362"/>
      <c r="Z7" s="362"/>
      <c r="AA7" s="362">
        <v>32141</v>
      </c>
      <c r="AB7" s="362"/>
      <c r="AC7" s="362"/>
      <c r="AD7" s="362"/>
      <c r="AE7" s="18"/>
      <c r="AF7" s="14" t="s">
        <v>1</v>
      </c>
      <c r="AG7" s="360"/>
      <c r="AH7" s="358" t="s">
        <v>4</v>
      </c>
      <c r="AI7" s="358"/>
      <c r="AJ7" s="359"/>
      <c r="AK7" s="362">
        <v>32098</v>
      </c>
      <c r="AL7" s="362"/>
      <c r="AM7" s="362"/>
      <c r="AN7" s="362"/>
      <c r="AO7" s="362">
        <v>32056</v>
      </c>
      <c r="AP7" s="362"/>
      <c r="AQ7" s="362"/>
      <c r="AR7" s="362"/>
      <c r="AS7" s="362">
        <v>32014</v>
      </c>
      <c r="AT7" s="362"/>
      <c r="AU7" s="362"/>
      <c r="AV7" s="362"/>
      <c r="AW7" s="362">
        <v>31960</v>
      </c>
      <c r="AX7" s="362"/>
      <c r="AY7" s="362"/>
      <c r="AZ7" s="362"/>
      <c r="BA7" s="362">
        <v>31923</v>
      </c>
      <c r="BB7" s="362"/>
      <c r="BC7" s="362"/>
      <c r="BD7" s="362"/>
      <c r="BE7" s="362">
        <v>31863</v>
      </c>
      <c r="BF7" s="362"/>
      <c r="BG7" s="362"/>
      <c r="BH7" s="362"/>
    </row>
    <row r="8" spans="2:60" ht="23.1" customHeight="1">
      <c r="B8" s="14"/>
      <c r="C8" s="15"/>
      <c r="D8" s="16"/>
      <c r="E8" s="16"/>
      <c r="F8" s="17"/>
      <c r="G8" s="18"/>
      <c r="H8" s="18"/>
      <c r="I8" s="18"/>
      <c r="J8" s="18"/>
      <c r="K8" s="18"/>
      <c r="L8" s="18"/>
      <c r="M8" s="18"/>
      <c r="N8" s="18"/>
      <c r="O8" s="18"/>
      <c r="P8" s="18"/>
      <c r="Q8" s="18"/>
      <c r="R8" s="18"/>
      <c r="S8" s="18"/>
      <c r="T8" s="18"/>
      <c r="U8" s="18"/>
      <c r="V8" s="18"/>
      <c r="W8" s="18"/>
      <c r="X8" s="18"/>
      <c r="Y8" s="18"/>
      <c r="Z8" s="18"/>
      <c r="AA8" s="18"/>
      <c r="AB8" s="18"/>
      <c r="AC8" s="18"/>
      <c r="AD8" s="18"/>
      <c r="AE8" s="18"/>
      <c r="AF8" s="14"/>
      <c r="AG8" s="15"/>
      <c r="AH8" s="16"/>
      <c r="AI8" s="16"/>
      <c r="AJ8" s="17"/>
      <c r="AK8" s="18"/>
      <c r="AL8" s="18"/>
      <c r="AM8" s="18"/>
      <c r="AN8" s="18"/>
      <c r="AO8" s="18"/>
      <c r="AP8" s="18"/>
      <c r="AQ8" s="18"/>
      <c r="AR8" s="18"/>
      <c r="AS8" s="18"/>
      <c r="AT8" s="18"/>
      <c r="AU8" s="18"/>
      <c r="AV8" s="18"/>
      <c r="AW8" s="18"/>
      <c r="AX8" s="18"/>
      <c r="AY8" s="18"/>
      <c r="AZ8" s="18"/>
      <c r="BA8" s="18"/>
      <c r="BB8" s="18"/>
      <c r="BC8" s="18"/>
      <c r="BD8" s="18"/>
      <c r="BE8" s="18"/>
      <c r="BF8" s="18"/>
      <c r="BG8" s="18"/>
      <c r="BH8" s="18"/>
    </row>
    <row r="9" spans="2:60" ht="23.1" customHeight="1">
      <c r="B9" s="357" t="s">
        <v>544</v>
      </c>
      <c r="C9" s="358" t="s">
        <v>41</v>
      </c>
      <c r="D9" s="358"/>
      <c r="E9" s="358"/>
      <c r="F9" s="359"/>
      <c r="G9" s="361">
        <v>27331</v>
      </c>
      <c r="H9" s="362"/>
      <c r="I9" s="362"/>
      <c r="J9" s="362"/>
      <c r="K9" s="362">
        <v>27291</v>
      </c>
      <c r="L9" s="362"/>
      <c r="M9" s="362"/>
      <c r="N9" s="362"/>
      <c r="O9" s="362">
        <v>27281</v>
      </c>
      <c r="P9" s="362"/>
      <c r="Q9" s="362"/>
      <c r="R9" s="362"/>
      <c r="S9" s="362">
        <v>27322</v>
      </c>
      <c r="T9" s="362"/>
      <c r="U9" s="362"/>
      <c r="V9" s="362"/>
      <c r="W9" s="362">
        <v>27313</v>
      </c>
      <c r="X9" s="362"/>
      <c r="Y9" s="362"/>
      <c r="Z9" s="362"/>
      <c r="AA9" s="362">
        <v>27288</v>
      </c>
      <c r="AB9" s="362"/>
      <c r="AC9" s="362"/>
      <c r="AD9" s="362"/>
      <c r="AE9" s="18"/>
      <c r="AF9" s="357" t="s">
        <v>544</v>
      </c>
      <c r="AG9" s="358" t="s">
        <v>41</v>
      </c>
      <c r="AH9" s="358"/>
      <c r="AI9" s="358"/>
      <c r="AJ9" s="359"/>
      <c r="AK9" s="361">
        <v>27267</v>
      </c>
      <c r="AL9" s="362"/>
      <c r="AM9" s="362"/>
      <c r="AN9" s="362"/>
      <c r="AO9" s="362">
        <v>27266</v>
      </c>
      <c r="AP9" s="362"/>
      <c r="AQ9" s="362"/>
      <c r="AR9" s="362"/>
      <c r="AS9" s="362">
        <v>27246</v>
      </c>
      <c r="AT9" s="362"/>
      <c r="AU9" s="362"/>
      <c r="AV9" s="362"/>
      <c r="AW9" s="362">
        <v>27216</v>
      </c>
      <c r="AX9" s="362"/>
      <c r="AY9" s="362"/>
      <c r="AZ9" s="362"/>
      <c r="BA9" s="362">
        <v>27226</v>
      </c>
      <c r="BB9" s="362"/>
      <c r="BC9" s="362"/>
      <c r="BD9" s="362"/>
      <c r="BE9" s="362">
        <v>27220</v>
      </c>
      <c r="BF9" s="362"/>
      <c r="BG9" s="362"/>
      <c r="BH9" s="362"/>
    </row>
    <row r="10" spans="2:60" ht="23.1" customHeight="1">
      <c r="B10" s="357"/>
      <c r="C10" s="360" t="s">
        <v>42</v>
      </c>
      <c r="D10" s="358" t="s">
        <v>24</v>
      </c>
      <c r="E10" s="358"/>
      <c r="F10" s="359"/>
      <c r="G10" s="361">
        <f>SUM(G11:J12)</f>
        <v>61542</v>
      </c>
      <c r="H10" s="362"/>
      <c r="I10" s="362"/>
      <c r="J10" s="362"/>
      <c r="K10" s="362">
        <f>SUM(K11:N12)</f>
        <v>61410</v>
      </c>
      <c r="L10" s="362"/>
      <c r="M10" s="362"/>
      <c r="N10" s="362"/>
      <c r="O10" s="362">
        <f>SUM(O11:R12)</f>
        <v>61148</v>
      </c>
      <c r="P10" s="362"/>
      <c r="Q10" s="362"/>
      <c r="R10" s="362"/>
      <c r="S10" s="362">
        <f>SUM(S11:V12)</f>
        <v>61062</v>
      </c>
      <c r="T10" s="362"/>
      <c r="U10" s="362"/>
      <c r="V10" s="362"/>
      <c r="W10" s="362">
        <f>SUM(W11:Z12)</f>
        <v>60962</v>
      </c>
      <c r="X10" s="362"/>
      <c r="Y10" s="362"/>
      <c r="Z10" s="362"/>
      <c r="AA10" s="362">
        <f>AA11+AA12</f>
        <v>60862</v>
      </c>
      <c r="AB10" s="362"/>
      <c r="AC10" s="362"/>
      <c r="AD10" s="362"/>
      <c r="AE10" s="18"/>
      <c r="AF10" s="357"/>
      <c r="AG10" s="360" t="s">
        <v>42</v>
      </c>
      <c r="AH10" s="358" t="s">
        <v>24</v>
      </c>
      <c r="AI10" s="358"/>
      <c r="AJ10" s="359"/>
      <c r="AK10" s="362">
        <f>SUM(AK11:AN12)</f>
        <v>60766</v>
      </c>
      <c r="AL10" s="362"/>
      <c r="AM10" s="362"/>
      <c r="AN10" s="362"/>
      <c r="AO10" s="362">
        <f>SUM(AO11:AR12)</f>
        <v>60666</v>
      </c>
      <c r="AP10" s="362"/>
      <c r="AQ10" s="362"/>
      <c r="AR10" s="362"/>
      <c r="AS10" s="362">
        <f>SUM(AS11:AV12)</f>
        <v>60549</v>
      </c>
      <c r="AT10" s="362"/>
      <c r="AU10" s="362"/>
      <c r="AV10" s="362"/>
      <c r="AW10" s="362">
        <f>SUM(AW11:AZ12)</f>
        <v>60460</v>
      </c>
      <c r="AX10" s="362"/>
      <c r="AY10" s="362"/>
      <c r="AZ10" s="362"/>
      <c r="BA10" s="362">
        <f>SUM(BA11:BD12)</f>
        <v>60394</v>
      </c>
      <c r="BB10" s="362"/>
      <c r="BC10" s="362"/>
      <c r="BD10" s="362"/>
      <c r="BE10" s="362">
        <f>SUM(BE11:BH12)</f>
        <v>60327</v>
      </c>
      <c r="BF10" s="362"/>
      <c r="BG10" s="362"/>
      <c r="BH10" s="362"/>
    </row>
    <row r="11" spans="2:60" ht="23.1" customHeight="1">
      <c r="B11" s="13" t="s">
        <v>543</v>
      </c>
      <c r="C11" s="360"/>
      <c r="D11" s="358" t="s">
        <v>3</v>
      </c>
      <c r="E11" s="358"/>
      <c r="F11" s="359"/>
      <c r="G11" s="361">
        <v>29774</v>
      </c>
      <c r="H11" s="362"/>
      <c r="I11" s="362"/>
      <c r="J11" s="362"/>
      <c r="K11" s="362">
        <v>29726</v>
      </c>
      <c r="L11" s="362"/>
      <c r="M11" s="362"/>
      <c r="N11" s="362"/>
      <c r="O11" s="362">
        <v>29609</v>
      </c>
      <c r="P11" s="362"/>
      <c r="Q11" s="362"/>
      <c r="R11" s="362"/>
      <c r="S11" s="362">
        <v>29578</v>
      </c>
      <c r="T11" s="362"/>
      <c r="U11" s="362"/>
      <c r="V11" s="362"/>
      <c r="W11" s="362">
        <v>29527</v>
      </c>
      <c r="X11" s="362"/>
      <c r="Y11" s="362"/>
      <c r="Z11" s="362"/>
      <c r="AA11" s="362">
        <v>29492</v>
      </c>
      <c r="AB11" s="362"/>
      <c r="AC11" s="362"/>
      <c r="AD11" s="362"/>
      <c r="AE11" s="18"/>
      <c r="AF11" s="13" t="str">
        <f>B11</f>
        <v>元</v>
      </c>
      <c r="AG11" s="360"/>
      <c r="AH11" s="358" t="s">
        <v>3</v>
      </c>
      <c r="AI11" s="358"/>
      <c r="AJ11" s="359"/>
      <c r="AK11" s="362">
        <v>29468</v>
      </c>
      <c r="AL11" s="362"/>
      <c r="AM11" s="362"/>
      <c r="AN11" s="362"/>
      <c r="AO11" s="362">
        <v>29417</v>
      </c>
      <c r="AP11" s="362"/>
      <c r="AQ11" s="362"/>
      <c r="AR11" s="362"/>
      <c r="AS11" s="362">
        <v>29362</v>
      </c>
      <c r="AT11" s="362"/>
      <c r="AU11" s="362"/>
      <c r="AV11" s="362"/>
      <c r="AW11" s="362">
        <v>29308</v>
      </c>
      <c r="AX11" s="362"/>
      <c r="AY11" s="362"/>
      <c r="AZ11" s="362"/>
      <c r="BA11" s="362">
        <v>29273</v>
      </c>
      <c r="BB11" s="362"/>
      <c r="BC11" s="362"/>
      <c r="BD11" s="362"/>
      <c r="BE11" s="362">
        <v>29246</v>
      </c>
      <c r="BF11" s="362"/>
      <c r="BG11" s="362"/>
      <c r="BH11" s="362"/>
    </row>
    <row r="12" spans="2:60" ht="23.1" customHeight="1">
      <c r="B12" s="14" t="s">
        <v>1</v>
      </c>
      <c r="C12" s="360"/>
      <c r="D12" s="358" t="s">
        <v>4</v>
      </c>
      <c r="E12" s="358"/>
      <c r="F12" s="359"/>
      <c r="G12" s="361">
        <v>31768</v>
      </c>
      <c r="H12" s="362"/>
      <c r="I12" s="362"/>
      <c r="J12" s="362"/>
      <c r="K12" s="362">
        <v>31684</v>
      </c>
      <c r="L12" s="362"/>
      <c r="M12" s="362"/>
      <c r="N12" s="362"/>
      <c r="O12" s="362">
        <v>31539</v>
      </c>
      <c r="P12" s="362"/>
      <c r="Q12" s="362"/>
      <c r="R12" s="362"/>
      <c r="S12" s="362">
        <v>31484</v>
      </c>
      <c r="T12" s="362"/>
      <c r="U12" s="362"/>
      <c r="V12" s="362"/>
      <c r="W12" s="362">
        <v>31435</v>
      </c>
      <c r="X12" s="362"/>
      <c r="Y12" s="362"/>
      <c r="Z12" s="362"/>
      <c r="AA12" s="362">
        <v>31370</v>
      </c>
      <c r="AB12" s="362"/>
      <c r="AC12" s="362"/>
      <c r="AD12" s="362"/>
      <c r="AE12" s="18"/>
      <c r="AF12" s="14" t="s">
        <v>1</v>
      </c>
      <c r="AG12" s="360"/>
      <c r="AH12" s="358" t="s">
        <v>4</v>
      </c>
      <c r="AI12" s="358"/>
      <c r="AJ12" s="359"/>
      <c r="AK12" s="362">
        <v>31298</v>
      </c>
      <c r="AL12" s="362"/>
      <c r="AM12" s="362"/>
      <c r="AN12" s="362"/>
      <c r="AO12" s="362">
        <v>31249</v>
      </c>
      <c r="AP12" s="362"/>
      <c r="AQ12" s="362"/>
      <c r="AR12" s="362"/>
      <c r="AS12" s="362">
        <v>31187</v>
      </c>
      <c r="AT12" s="362"/>
      <c r="AU12" s="362"/>
      <c r="AV12" s="362"/>
      <c r="AW12" s="362">
        <v>31152</v>
      </c>
      <c r="AX12" s="362"/>
      <c r="AY12" s="362"/>
      <c r="AZ12" s="362"/>
      <c r="BA12" s="362">
        <v>31121</v>
      </c>
      <c r="BB12" s="362"/>
      <c r="BC12" s="362"/>
      <c r="BD12" s="362"/>
      <c r="BE12" s="362">
        <v>31081</v>
      </c>
      <c r="BF12" s="362"/>
      <c r="BG12" s="362"/>
      <c r="BH12" s="362"/>
    </row>
    <row r="13" spans="2:60" ht="23.1" customHeight="1">
      <c r="B13" s="14"/>
      <c r="C13" s="15"/>
      <c r="D13" s="16"/>
      <c r="E13" s="16"/>
      <c r="F13" s="17"/>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4"/>
      <c r="AG13" s="15"/>
      <c r="AH13" s="16"/>
      <c r="AI13" s="16"/>
      <c r="AJ13" s="17"/>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row>
    <row r="14" spans="2:60" ht="23.1" customHeight="1">
      <c r="B14" s="357" t="s">
        <v>544</v>
      </c>
      <c r="C14" s="358" t="s">
        <v>41</v>
      </c>
      <c r="D14" s="358"/>
      <c r="E14" s="358"/>
      <c r="F14" s="359"/>
      <c r="G14" s="361">
        <v>27183</v>
      </c>
      <c r="H14" s="362"/>
      <c r="I14" s="362"/>
      <c r="J14" s="362"/>
      <c r="K14" s="362">
        <v>27171</v>
      </c>
      <c r="L14" s="362"/>
      <c r="M14" s="362"/>
      <c r="N14" s="362"/>
      <c r="O14" s="362">
        <v>27247</v>
      </c>
      <c r="P14" s="362"/>
      <c r="Q14" s="362"/>
      <c r="R14" s="362"/>
      <c r="S14" s="362">
        <v>27322</v>
      </c>
      <c r="T14" s="362"/>
      <c r="U14" s="362"/>
      <c r="V14" s="362"/>
      <c r="W14" s="362">
        <v>27296</v>
      </c>
      <c r="X14" s="362"/>
      <c r="Y14" s="362"/>
      <c r="Z14" s="362"/>
      <c r="AA14" s="362">
        <v>27263</v>
      </c>
      <c r="AB14" s="362"/>
      <c r="AC14" s="362"/>
      <c r="AD14" s="362"/>
      <c r="AE14" s="18"/>
      <c r="AF14" s="357" t="s">
        <v>544</v>
      </c>
      <c r="AG14" s="358" t="s">
        <v>41</v>
      </c>
      <c r="AH14" s="358"/>
      <c r="AI14" s="358"/>
      <c r="AJ14" s="359"/>
      <c r="AK14" s="361">
        <v>27262</v>
      </c>
      <c r="AL14" s="362"/>
      <c r="AM14" s="362"/>
      <c r="AN14" s="362"/>
      <c r="AO14" s="362">
        <v>27229</v>
      </c>
      <c r="AP14" s="362"/>
      <c r="AQ14" s="362"/>
      <c r="AR14" s="362"/>
      <c r="AS14" s="362">
        <v>27177</v>
      </c>
      <c r="AT14" s="362"/>
      <c r="AU14" s="362"/>
      <c r="AV14" s="362"/>
      <c r="AW14" s="362">
        <v>27156</v>
      </c>
      <c r="AX14" s="362"/>
      <c r="AY14" s="362"/>
      <c r="AZ14" s="362"/>
      <c r="BA14" s="362">
        <v>27160</v>
      </c>
      <c r="BB14" s="362"/>
      <c r="BC14" s="362"/>
      <c r="BD14" s="362"/>
      <c r="BE14" s="362">
        <v>27164</v>
      </c>
      <c r="BF14" s="362"/>
      <c r="BG14" s="362"/>
      <c r="BH14" s="362"/>
    </row>
    <row r="15" spans="2:60" ht="23.1" customHeight="1">
      <c r="B15" s="357"/>
      <c r="C15" s="360" t="s">
        <v>42</v>
      </c>
      <c r="D15" s="358" t="s">
        <v>24</v>
      </c>
      <c r="E15" s="358"/>
      <c r="F15" s="359"/>
      <c r="G15" s="361">
        <f>SUM(G16:J17)</f>
        <v>60193</v>
      </c>
      <c r="H15" s="362"/>
      <c r="I15" s="362"/>
      <c r="J15" s="362"/>
      <c r="K15" s="362">
        <f>SUM(K16:N17)</f>
        <v>60103</v>
      </c>
      <c r="L15" s="362"/>
      <c r="M15" s="362"/>
      <c r="N15" s="362"/>
      <c r="O15" s="362">
        <f>SUM(O16:R17)</f>
        <v>59920</v>
      </c>
      <c r="P15" s="362"/>
      <c r="Q15" s="362"/>
      <c r="R15" s="362"/>
      <c r="S15" s="362">
        <f>SUM(S16:V17)</f>
        <v>59855</v>
      </c>
      <c r="T15" s="362"/>
      <c r="U15" s="362"/>
      <c r="V15" s="362"/>
      <c r="W15" s="362">
        <f>SUM(W16:Z17)</f>
        <v>59761</v>
      </c>
      <c r="X15" s="362"/>
      <c r="Y15" s="362"/>
      <c r="Z15" s="362"/>
      <c r="AA15" s="362">
        <f>AA16+AA17</f>
        <v>59659</v>
      </c>
      <c r="AB15" s="362"/>
      <c r="AC15" s="362"/>
      <c r="AD15" s="362"/>
      <c r="AE15" s="18"/>
      <c r="AF15" s="357"/>
      <c r="AG15" s="360" t="s">
        <v>42</v>
      </c>
      <c r="AH15" s="358" t="s">
        <v>24</v>
      </c>
      <c r="AI15" s="358"/>
      <c r="AJ15" s="359"/>
      <c r="AK15" s="362">
        <f>SUM(AK16:AN17)</f>
        <v>59566</v>
      </c>
      <c r="AL15" s="362"/>
      <c r="AM15" s="362"/>
      <c r="AN15" s="362"/>
      <c r="AO15" s="362">
        <f>SUM(AO16:AR17)</f>
        <v>59434</v>
      </c>
      <c r="AP15" s="362"/>
      <c r="AQ15" s="362"/>
      <c r="AR15" s="362"/>
      <c r="AS15" s="362">
        <f>SUM(AS16:AV17)</f>
        <v>59336</v>
      </c>
      <c r="AT15" s="362"/>
      <c r="AU15" s="362"/>
      <c r="AV15" s="362"/>
      <c r="AW15" s="362">
        <f>SUM(AW16:AZ17)</f>
        <v>59242</v>
      </c>
      <c r="AX15" s="362"/>
      <c r="AY15" s="362"/>
      <c r="AZ15" s="362"/>
      <c r="BA15" s="362">
        <f>SUM(BA16:BD17)</f>
        <v>59174</v>
      </c>
      <c r="BB15" s="362"/>
      <c r="BC15" s="362"/>
      <c r="BD15" s="362"/>
      <c r="BE15" s="362">
        <f>SUM(BE16:BH17)</f>
        <v>59109</v>
      </c>
      <c r="BF15" s="362"/>
      <c r="BG15" s="362"/>
      <c r="BH15" s="362"/>
    </row>
    <row r="16" spans="2:60" ht="23.1" customHeight="1">
      <c r="B16" s="13">
        <v>2</v>
      </c>
      <c r="C16" s="360"/>
      <c r="D16" s="358" t="s">
        <v>3</v>
      </c>
      <c r="E16" s="358"/>
      <c r="F16" s="359"/>
      <c r="G16" s="361">
        <v>29176</v>
      </c>
      <c r="H16" s="362"/>
      <c r="I16" s="362"/>
      <c r="J16" s="362"/>
      <c r="K16" s="362">
        <v>29114</v>
      </c>
      <c r="L16" s="362"/>
      <c r="M16" s="362"/>
      <c r="N16" s="362"/>
      <c r="O16" s="362">
        <v>29064</v>
      </c>
      <c r="P16" s="362"/>
      <c r="Q16" s="362"/>
      <c r="R16" s="362"/>
      <c r="S16" s="362">
        <v>29046</v>
      </c>
      <c r="T16" s="362"/>
      <c r="U16" s="362"/>
      <c r="V16" s="362"/>
      <c r="W16" s="362">
        <v>29000</v>
      </c>
      <c r="X16" s="362"/>
      <c r="Y16" s="362"/>
      <c r="Z16" s="362"/>
      <c r="AA16" s="362">
        <v>28942</v>
      </c>
      <c r="AB16" s="362"/>
      <c r="AC16" s="362"/>
      <c r="AD16" s="362"/>
      <c r="AE16" s="18"/>
      <c r="AF16" s="13">
        <f>B16</f>
        <v>2</v>
      </c>
      <c r="AG16" s="360"/>
      <c r="AH16" s="358" t="s">
        <v>3</v>
      </c>
      <c r="AI16" s="358"/>
      <c r="AJ16" s="359"/>
      <c r="AK16" s="362">
        <v>28893</v>
      </c>
      <c r="AL16" s="362"/>
      <c r="AM16" s="362"/>
      <c r="AN16" s="362"/>
      <c r="AO16" s="362">
        <v>28821</v>
      </c>
      <c r="AP16" s="362"/>
      <c r="AQ16" s="362"/>
      <c r="AR16" s="362"/>
      <c r="AS16" s="362">
        <v>28773</v>
      </c>
      <c r="AT16" s="362"/>
      <c r="AU16" s="362"/>
      <c r="AV16" s="362"/>
      <c r="AW16" s="362">
        <v>28747</v>
      </c>
      <c r="AX16" s="362"/>
      <c r="AY16" s="362"/>
      <c r="AZ16" s="362"/>
      <c r="BA16" s="362">
        <v>28726</v>
      </c>
      <c r="BB16" s="362"/>
      <c r="BC16" s="362"/>
      <c r="BD16" s="362"/>
      <c r="BE16" s="362">
        <v>28684</v>
      </c>
      <c r="BF16" s="362"/>
      <c r="BG16" s="362"/>
      <c r="BH16" s="362"/>
    </row>
    <row r="17" spans="2:60" ht="23.1" customHeight="1">
      <c r="B17" s="14" t="s">
        <v>1</v>
      </c>
      <c r="C17" s="360"/>
      <c r="D17" s="358" t="s">
        <v>4</v>
      </c>
      <c r="E17" s="358"/>
      <c r="F17" s="359"/>
      <c r="G17" s="361">
        <v>31017</v>
      </c>
      <c r="H17" s="362"/>
      <c r="I17" s="362"/>
      <c r="J17" s="362"/>
      <c r="K17" s="362">
        <v>30989</v>
      </c>
      <c r="L17" s="362"/>
      <c r="M17" s="362"/>
      <c r="N17" s="362"/>
      <c r="O17" s="362">
        <v>30856</v>
      </c>
      <c r="P17" s="362"/>
      <c r="Q17" s="362"/>
      <c r="R17" s="362"/>
      <c r="S17" s="362">
        <v>30809</v>
      </c>
      <c r="T17" s="362"/>
      <c r="U17" s="362"/>
      <c r="V17" s="362"/>
      <c r="W17" s="362">
        <v>30761</v>
      </c>
      <c r="X17" s="362"/>
      <c r="Y17" s="362"/>
      <c r="Z17" s="362"/>
      <c r="AA17" s="362">
        <v>30717</v>
      </c>
      <c r="AB17" s="362"/>
      <c r="AC17" s="362"/>
      <c r="AD17" s="362"/>
      <c r="AE17" s="18"/>
      <c r="AF17" s="14" t="s">
        <v>1</v>
      </c>
      <c r="AG17" s="360"/>
      <c r="AH17" s="358" t="s">
        <v>4</v>
      </c>
      <c r="AI17" s="358"/>
      <c r="AJ17" s="359"/>
      <c r="AK17" s="362">
        <v>30673</v>
      </c>
      <c r="AL17" s="362"/>
      <c r="AM17" s="362"/>
      <c r="AN17" s="362"/>
      <c r="AO17" s="362">
        <v>30613</v>
      </c>
      <c r="AP17" s="362"/>
      <c r="AQ17" s="362"/>
      <c r="AR17" s="362"/>
      <c r="AS17" s="362">
        <v>30563</v>
      </c>
      <c r="AT17" s="362"/>
      <c r="AU17" s="362"/>
      <c r="AV17" s="362"/>
      <c r="AW17" s="362">
        <v>30495</v>
      </c>
      <c r="AX17" s="362"/>
      <c r="AY17" s="362"/>
      <c r="AZ17" s="362"/>
      <c r="BA17" s="362">
        <v>30448</v>
      </c>
      <c r="BB17" s="362"/>
      <c r="BC17" s="362"/>
      <c r="BD17" s="362"/>
      <c r="BE17" s="362">
        <v>30425</v>
      </c>
      <c r="BF17" s="362"/>
      <c r="BG17" s="362"/>
      <c r="BH17" s="362"/>
    </row>
    <row r="18" spans="2:60" ht="23.1" customHeight="1">
      <c r="F18" s="86"/>
      <c r="AJ18" s="86"/>
    </row>
    <row r="19" spans="2:60" ht="23.1" customHeight="1">
      <c r="B19" s="357" t="s">
        <v>544</v>
      </c>
      <c r="C19" s="358" t="s">
        <v>41</v>
      </c>
      <c r="D19" s="358"/>
      <c r="E19" s="358"/>
      <c r="F19" s="359"/>
      <c r="G19" s="361">
        <v>27167</v>
      </c>
      <c r="H19" s="362"/>
      <c r="I19" s="362"/>
      <c r="J19" s="362"/>
      <c r="K19" s="362">
        <v>27158</v>
      </c>
      <c r="L19" s="362"/>
      <c r="M19" s="362"/>
      <c r="N19" s="362"/>
      <c r="O19" s="362">
        <v>27133</v>
      </c>
      <c r="P19" s="362"/>
      <c r="Q19" s="362"/>
      <c r="R19" s="362"/>
      <c r="S19" s="362">
        <v>27180</v>
      </c>
      <c r="T19" s="362"/>
      <c r="U19" s="362"/>
      <c r="V19" s="362"/>
      <c r="W19" s="362">
        <v>27091</v>
      </c>
      <c r="X19" s="362"/>
      <c r="Y19" s="362"/>
      <c r="Z19" s="362"/>
      <c r="AA19" s="362">
        <v>27075</v>
      </c>
      <c r="AB19" s="362"/>
      <c r="AC19" s="362"/>
      <c r="AD19" s="362"/>
      <c r="AE19" s="18"/>
      <c r="AF19" s="357" t="s">
        <v>544</v>
      </c>
      <c r="AG19" s="358" t="s">
        <v>41</v>
      </c>
      <c r="AH19" s="358"/>
      <c r="AI19" s="358"/>
      <c r="AJ19" s="359"/>
      <c r="AK19" s="361">
        <v>27050</v>
      </c>
      <c r="AL19" s="362"/>
      <c r="AM19" s="362"/>
      <c r="AN19" s="362"/>
      <c r="AO19" s="362">
        <v>27003</v>
      </c>
      <c r="AP19" s="362"/>
      <c r="AQ19" s="362"/>
      <c r="AR19" s="362"/>
      <c r="AS19" s="362">
        <v>26933</v>
      </c>
      <c r="AT19" s="362"/>
      <c r="AU19" s="362"/>
      <c r="AV19" s="362"/>
      <c r="AW19" s="362">
        <v>26912</v>
      </c>
      <c r="AX19" s="362"/>
      <c r="AY19" s="362"/>
      <c r="AZ19" s="362"/>
      <c r="BA19" s="362">
        <v>26884</v>
      </c>
      <c r="BB19" s="362"/>
      <c r="BC19" s="362"/>
      <c r="BD19" s="362"/>
      <c r="BE19" s="362">
        <v>26828</v>
      </c>
      <c r="BF19" s="362"/>
      <c r="BG19" s="362"/>
      <c r="BH19" s="362"/>
    </row>
    <row r="20" spans="2:60" ht="23.1" customHeight="1">
      <c r="B20" s="357"/>
      <c r="C20" s="360" t="s">
        <v>42</v>
      </c>
      <c r="D20" s="358" t="s">
        <v>24</v>
      </c>
      <c r="E20" s="358"/>
      <c r="F20" s="359"/>
      <c r="G20" s="361">
        <f>SUM(G21:J22)</f>
        <v>59006</v>
      </c>
      <c r="H20" s="362"/>
      <c r="I20" s="362"/>
      <c r="J20" s="362"/>
      <c r="K20" s="362">
        <f>SUM(K21:N22)</f>
        <v>58917</v>
      </c>
      <c r="L20" s="362"/>
      <c r="M20" s="362"/>
      <c r="N20" s="362"/>
      <c r="O20" s="362">
        <f>SUM(O21:R22)</f>
        <v>58614</v>
      </c>
      <c r="P20" s="362"/>
      <c r="Q20" s="362"/>
      <c r="R20" s="362"/>
      <c r="S20" s="362">
        <f>SUM(S21:V22)</f>
        <v>58535</v>
      </c>
      <c r="T20" s="362"/>
      <c r="U20" s="362"/>
      <c r="V20" s="362"/>
      <c r="W20" s="362">
        <f>SUM(W21:Z22)</f>
        <v>58379</v>
      </c>
      <c r="X20" s="362"/>
      <c r="Y20" s="362"/>
      <c r="Z20" s="362"/>
      <c r="AA20" s="362">
        <f>AA21+AA22</f>
        <v>58316</v>
      </c>
      <c r="AB20" s="362"/>
      <c r="AC20" s="362"/>
      <c r="AD20" s="362"/>
      <c r="AE20" s="18"/>
      <c r="AF20" s="357"/>
      <c r="AG20" s="360" t="s">
        <v>42</v>
      </c>
      <c r="AH20" s="358" t="s">
        <v>24</v>
      </c>
      <c r="AI20" s="358"/>
      <c r="AJ20" s="359"/>
      <c r="AK20" s="362">
        <f>SUM(AK21:AN22)</f>
        <v>58222</v>
      </c>
      <c r="AL20" s="362"/>
      <c r="AM20" s="362"/>
      <c r="AN20" s="362"/>
      <c r="AO20" s="362">
        <f>SUM(AO21:AR22)</f>
        <v>58098</v>
      </c>
      <c r="AP20" s="362"/>
      <c r="AQ20" s="362"/>
      <c r="AR20" s="362"/>
      <c r="AS20" s="362">
        <f>SUM(AS21:AV22)</f>
        <v>57948</v>
      </c>
      <c r="AT20" s="362"/>
      <c r="AU20" s="362"/>
      <c r="AV20" s="362"/>
      <c r="AW20" s="362">
        <f>SUM(AW21:AZ22)</f>
        <v>57839</v>
      </c>
      <c r="AX20" s="362"/>
      <c r="AY20" s="362"/>
      <c r="AZ20" s="362"/>
      <c r="BA20" s="362">
        <f>SUM(BA21:BD22)</f>
        <v>57731</v>
      </c>
      <c r="BB20" s="362"/>
      <c r="BC20" s="362"/>
      <c r="BD20" s="362"/>
      <c r="BE20" s="362">
        <f>SUM(BE21:BH22)</f>
        <v>57585</v>
      </c>
      <c r="BF20" s="362"/>
      <c r="BG20" s="362"/>
      <c r="BH20" s="362"/>
    </row>
    <row r="21" spans="2:60" ht="23.1" customHeight="1">
      <c r="B21" s="13">
        <v>3</v>
      </c>
      <c r="C21" s="360"/>
      <c r="D21" s="358" t="s">
        <v>3</v>
      </c>
      <c r="E21" s="358"/>
      <c r="F21" s="359"/>
      <c r="G21" s="361">
        <v>28627</v>
      </c>
      <c r="H21" s="362"/>
      <c r="I21" s="362"/>
      <c r="J21" s="362"/>
      <c r="K21" s="362">
        <v>28581</v>
      </c>
      <c r="L21" s="362"/>
      <c r="M21" s="362"/>
      <c r="N21" s="362"/>
      <c r="O21" s="362">
        <v>28439</v>
      </c>
      <c r="P21" s="362"/>
      <c r="Q21" s="362"/>
      <c r="R21" s="362"/>
      <c r="S21" s="362">
        <v>28417</v>
      </c>
      <c r="T21" s="362"/>
      <c r="U21" s="362"/>
      <c r="V21" s="362"/>
      <c r="W21" s="362">
        <v>28328</v>
      </c>
      <c r="X21" s="362"/>
      <c r="Y21" s="362"/>
      <c r="Z21" s="362"/>
      <c r="AA21" s="362">
        <v>28298</v>
      </c>
      <c r="AB21" s="362"/>
      <c r="AC21" s="362"/>
      <c r="AD21" s="362"/>
      <c r="AE21" s="18"/>
      <c r="AF21" s="13">
        <f>B21</f>
        <v>3</v>
      </c>
      <c r="AG21" s="360"/>
      <c r="AH21" s="358" t="s">
        <v>3</v>
      </c>
      <c r="AI21" s="358"/>
      <c r="AJ21" s="359"/>
      <c r="AK21" s="362">
        <v>28256</v>
      </c>
      <c r="AL21" s="362"/>
      <c r="AM21" s="362"/>
      <c r="AN21" s="362"/>
      <c r="AO21" s="362">
        <v>28192</v>
      </c>
      <c r="AP21" s="362"/>
      <c r="AQ21" s="362"/>
      <c r="AR21" s="362"/>
      <c r="AS21" s="362">
        <v>28118</v>
      </c>
      <c r="AT21" s="362"/>
      <c r="AU21" s="362"/>
      <c r="AV21" s="362"/>
      <c r="AW21" s="362">
        <v>28055</v>
      </c>
      <c r="AX21" s="362"/>
      <c r="AY21" s="362"/>
      <c r="AZ21" s="362"/>
      <c r="BA21" s="362">
        <v>28009</v>
      </c>
      <c r="BB21" s="362"/>
      <c r="BC21" s="362"/>
      <c r="BD21" s="362"/>
      <c r="BE21" s="362">
        <v>27948</v>
      </c>
      <c r="BF21" s="362"/>
      <c r="BG21" s="362"/>
      <c r="BH21" s="362"/>
    </row>
    <row r="22" spans="2:60" ht="23.1" customHeight="1">
      <c r="B22" s="14" t="s">
        <v>1</v>
      </c>
      <c r="C22" s="360"/>
      <c r="D22" s="358" t="s">
        <v>4</v>
      </c>
      <c r="E22" s="358"/>
      <c r="F22" s="359"/>
      <c r="G22" s="361">
        <v>30379</v>
      </c>
      <c r="H22" s="362"/>
      <c r="I22" s="362"/>
      <c r="J22" s="362"/>
      <c r="K22" s="362">
        <v>30336</v>
      </c>
      <c r="L22" s="362"/>
      <c r="M22" s="362"/>
      <c r="N22" s="362"/>
      <c r="O22" s="362">
        <v>30175</v>
      </c>
      <c r="P22" s="362"/>
      <c r="Q22" s="362"/>
      <c r="R22" s="362"/>
      <c r="S22" s="362">
        <v>30118</v>
      </c>
      <c r="T22" s="362"/>
      <c r="U22" s="362"/>
      <c r="V22" s="362"/>
      <c r="W22" s="362">
        <v>30051</v>
      </c>
      <c r="X22" s="362"/>
      <c r="Y22" s="362"/>
      <c r="Z22" s="362"/>
      <c r="AA22" s="362">
        <v>30018</v>
      </c>
      <c r="AB22" s="362"/>
      <c r="AC22" s="362"/>
      <c r="AD22" s="362"/>
      <c r="AE22" s="18"/>
      <c r="AF22" s="14" t="s">
        <v>1</v>
      </c>
      <c r="AG22" s="360"/>
      <c r="AH22" s="358" t="s">
        <v>4</v>
      </c>
      <c r="AI22" s="358"/>
      <c r="AJ22" s="359"/>
      <c r="AK22" s="362">
        <v>29966</v>
      </c>
      <c r="AL22" s="362"/>
      <c r="AM22" s="362"/>
      <c r="AN22" s="362"/>
      <c r="AO22" s="362">
        <v>29906</v>
      </c>
      <c r="AP22" s="362"/>
      <c r="AQ22" s="362"/>
      <c r="AR22" s="362"/>
      <c r="AS22" s="362">
        <v>29830</v>
      </c>
      <c r="AT22" s="362"/>
      <c r="AU22" s="362"/>
      <c r="AV22" s="362"/>
      <c r="AW22" s="362">
        <v>29784</v>
      </c>
      <c r="AX22" s="362"/>
      <c r="AY22" s="362"/>
      <c r="AZ22" s="362"/>
      <c r="BA22" s="362">
        <v>29722</v>
      </c>
      <c r="BB22" s="362"/>
      <c r="BC22" s="362"/>
      <c r="BD22" s="362"/>
      <c r="BE22" s="362">
        <v>29637</v>
      </c>
      <c r="BF22" s="362"/>
      <c r="BG22" s="362"/>
      <c r="BH22" s="362"/>
    </row>
    <row r="23" spans="2:60" ht="23.1" customHeight="1">
      <c r="B23" s="14"/>
      <c r="C23" s="15"/>
      <c r="D23" s="16"/>
      <c r="E23" s="16"/>
      <c r="F23" s="17"/>
      <c r="G23" s="126"/>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4"/>
      <c r="AG23" s="15"/>
      <c r="AH23" s="16"/>
      <c r="AI23" s="16"/>
      <c r="AJ23" s="17"/>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row>
    <row r="24" spans="2:60" ht="23.1" customHeight="1">
      <c r="B24" s="357" t="s">
        <v>544</v>
      </c>
      <c r="C24" s="358" t="s">
        <v>41</v>
      </c>
      <c r="D24" s="358"/>
      <c r="E24" s="358"/>
      <c r="F24" s="359"/>
      <c r="G24" s="361">
        <v>26762</v>
      </c>
      <c r="H24" s="362"/>
      <c r="I24" s="362"/>
      <c r="J24" s="362"/>
      <c r="K24" s="362">
        <v>26703</v>
      </c>
      <c r="L24" s="362"/>
      <c r="M24" s="362"/>
      <c r="N24" s="362"/>
      <c r="O24" s="362">
        <v>26706</v>
      </c>
      <c r="P24" s="362"/>
      <c r="Q24" s="362"/>
      <c r="R24" s="362"/>
      <c r="S24" s="362">
        <v>26847</v>
      </c>
      <c r="T24" s="362"/>
      <c r="U24" s="362"/>
      <c r="V24" s="362"/>
      <c r="W24" s="362">
        <v>26887</v>
      </c>
      <c r="X24" s="362"/>
      <c r="Y24" s="362"/>
      <c r="Z24" s="362"/>
      <c r="AA24" s="362">
        <v>26909</v>
      </c>
      <c r="AB24" s="362"/>
      <c r="AC24" s="362"/>
      <c r="AD24" s="362"/>
      <c r="AE24" s="18"/>
      <c r="AF24" s="357" t="s">
        <v>544</v>
      </c>
      <c r="AG24" s="358" t="s">
        <v>41</v>
      </c>
      <c r="AH24" s="358"/>
      <c r="AI24" s="358"/>
      <c r="AJ24" s="359"/>
      <c r="AK24" s="361">
        <v>27687</v>
      </c>
      <c r="AL24" s="362"/>
      <c r="AM24" s="362"/>
      <c r="AN24" s="362"/>
      <c r="AO24" s="362">
        <v>26930</v>
      </c>
      <c r="AP24" s="362"/>
      <c r="AQ24" s="362"/>
      <c r="AR24" s="362"/>
      <c r="AS24" s="362">
        <v>26908</v>
      </c>
      <c r="AT24" s="362"/>
      <c r="AU24" s="362"/>
      <c r="AV24" s="362"/>
      <c r="AW24" s="362">
        <v>26922</v>
      </c>
      <c r="AX24" s="362"/>
      <c r="AY24" s="362"/>
      <c r="AZ24" s="362"/>
      <c r="BA24" s="362">
        <v>26898</v>
      </c>
      <c r="BB24" s="362"/>
      <c r="BC24" s="362"/>
      <c r="BD24" s="362"/>
      <c r="BE24" s="362">
        <v>26866</v>
      </c>
      <c r="BF24" s="362"/>
      <c r="BG24" s="362"/>
      <c r="BH24" s="362"/>
    </row>
    <row r="25" spans="2:60" ht="23.1" customHeight="1">
      <c r="B25" s="357"/>
      <c r="C25" s="360" t="s">
        <v>42</v>
      </c>
      <c r="D25" s="358" t="s">
        <v>24</v>
      </c>
      <c r="E25" s="358"/>
      <c r="F25" s="359"/>
      <c r="G25" s="361">
        <f>SUM(G26:J27)</f>
        <v>57394</v>
      </c>
      <c r="H25" s="362"/>
      <c r="I25" s="362"/>
      <c r="J25" s="362"/>
      <c r="K25" s="362">
        <f>SUM(K26:N27)</f>
        <v>57231</v>
      </c>
      <c r="L25" s="362"/>
      <c r="M25" s="362"/>
      <c r="N25" s="362"/>
      <c r="O25" s="362">
        <f>SUM(O26:R27)</f>
        <v>56998</v>
      </c>
      <c r="P25" s="362"/>
      <c r="Q25" s="362"/>
      <c r="R25" s="362"/>
      <c r="S25" s="362">
        <f>SUM(S26:V27)</f>
        <v>57024</v>
      </c>
      <c r="T25" s="362"/>
      <c r="U25" s="362"/>
      <c r="V25" s="362"/>
      <c r="W25" s="362">
        <f>SUM(W26:Z27)</f>
        <v>56979</v>
      </c>
      <c r="X25" s="362"/>
      <c r="Y25" s="362"/>
      <c r="Z25" s="362"/>
      <c r="AA25" s="362">
        <f>AA26+AA27</f>
        <v>56949</v>
      </c>
      <c r="AB25" s="362"/>
      <c r="AC25" s="362"/>
      <c r="AD25" s="362"/>
      <c r="AE25" s="18"/>
      <c r="AF25" s="357"/>
      <c r="AG25" s="360" t="s">
        <v>42</v>
      </c>
      <c r="AH25" s="358" t="s">
        <v>24</v>
      </c>
      <c r="AI25" s="358"/>
      <c r="AJ25" s="359"/>
      <c r="AK25" s="362">
        <f>SUM(AK26:AN27)</f>
        <v>56892</v>
      </c>
      <c r="AL25" s="362"/>
      <c r="AM25" s="362"/>
      <c r="AN25" s="362"/>
      <c r="AO25" s="362">
        <f>SUM(AO26:AR27)</f>
        <v>56810</v>
      </c>
      <c r="AP25" s="362"/>
      <c r="AQ25" s="362"/>
      <c r="AR25" s="362"/>
      <c r="AS25" s="362">
        <f>SUM(AS26:AV27)</f>
        <v>56685</v>
      </c>
      <c r="AT25" s="362"/>
      <c r="AU25" s="362"/>
      <c r="AV25" s="362"/>
      <c r="AW25" s="362">
        <f>SUM(AW26:AZ27)</f>
        <v>56630</v>
      </c>
      <c r="AX25" s="362"/>
      <c r="AY25" s="362"/>
      <c r="AZ25" s="362"/>
      <c r="BA25" s="362">
        <f>SUM(BA26:BD27)</f>
        <v>56512</v>
      </c>
      <c r="BB25" s="362"/>
      <c r="BC25" s="362"/>
      <c r="BD25" s="362"/>
      <c r="BE25" s="362">
        <f>SUM(BE26:BH27)</f>
        <v>56372</v>
      </c>
      <c r="BF25" s="362"/>
      <c r="BG25" s="362"/>
      <c r="BH25" s="362"/>
    </row>
    <row r="26" spans="2:60" ht="23.1" customHeight="1">
      <c r="B26" s="13">
        <v>4</v>
      </c>
      <c r="C26" s="360"/>
      <c r="D26" s="358" t="s">
        <v>3</v>
      </c>
      <c r="E26" s="358"/>
      <c r="F26" s="359"/>
      <c r="G26" s="361">
        <v>27839</v>
      </c>
      <c r="H26" s="362"/>
      <c r="I26" s="362"/>
      <c r="J26" s="362"/>
      <c r="K26" s="362">
        <v>27767</v>
      </c>
      <c r="L26" s="362"/>
      <c r="M26" s="362"/>
      <c r="N26" s="362"/>
      <c r="O26" s="362">
        <v>27676</v>
      </c>
      <c r="P26" s="362"/>
      <c r="Q26" s="362"/>
      <c r="R26" s="362"/>
      <c r="S26" s="362">
        <v>27700</v>
      </c>
      <c r="T26" s="362"/>
      <c r="U26" s="362"/>
      <c r="V26" s="362"/>
      <c r="W26" s="362">
        <v>27691</v>
      </c>
      <c r="X26" s="362"/>
      <c r="Y26" s="362"/>
      <c r="Z26" s="362"/>
      <c r="AA26" s="362">
        <v>27685</v>
      </c>
      <c r="AB26" s="362"/>
      <c r="AC26" s="362"/>
      <c r="AD26" s="362"/>
      <c r="AE26" s="18"/>
      <c r="AF26" s="13">
        <f>B26</f>
        <v>4</v>
      </c>
      <c r="AG26" s="360"/>
      <c r="AH26" s="358" t="s">
        <v>3</v>
      </c>
      <c r="AI26" s="358"/>
      <c r="AJ26" s="359"/>
      <c r="AK26" s="362">
        <v>27687</v>
      </c>
      <c r="AL26" s="362"/>
      <c r="AM26" s="362"/>
      <c r="AN26" s="362"/>
      <c r="AO26" s="362">
        <v>27651</v>
      </c>
      <c r="AP26" s="362"/>
      <c r="AQ26" s="362"/>
      <c r="AR26" s="362"/>
      <c r="AS26" s="362">
        <v>27597</v>
      </c>
      <c r="AT26" s="362"/>
      <c r="AU26" s="362"/>
      <c r="AV26" s="362"/>
      <c r="AW26" s="362">
        <v>27585</v>
      </c>
      <c r="AX26" s="362"/>
      <c r="AY26" s="362"/>
      <c r="AZ26" s="362"/>
      <c r="BA26" s="362">
        <v>27532</v>
      </c>
      <c r="BB26" s="362"/>
      <c r="BC26" s="362"/>
      <c r="BD26" s="362"/>
      <c r="BE26" s="362">
        <v>27455</v>
      </c>
      <c r="BF26" s="362"/>
      <c r="BG26" s="362"/>
      <c r="BH26" s="362"/>
    </row>
    <row r="27" spans="2:60" ht="23.1" customHeight="1">
      <c r="B27" s="14" t="s">
        <v>1</v>
      </c>
      <c r="C27" s="360"/>
      <c r="D27" s="358" t="s">
        <v>4</v>
      </c>
      <c r="E27" s="358"/>
      <c r="F27" s="359"/>
      <c r="G27" s="361">
        <v>29555</v>
      </c>
      <c r="H27" s="362"/>
      <c r="I27" s="362"/>
      <c r="J27" s="362"/>
      <c r="K27" s="362">
        <v>29464</v>
      </c>
      <c r="L27" s="362"/>
      <c r="M27" s="362"/>
      <c r="N27" s="362"/>
      <c r="O27" s="362">
        <v>29322</v>
      </c>
      <c r="P27" s="362"/>
      <c r="Q27" s="362"/>
      <c r="R27" s="362"/>
      <c r="S27" s="362">
        <v>29324</v>
      </c>
      <c r="T27" s="362"/>
      <c r="U27" s="362"/>
      <c r="V27" s="362"/>
      <c r="W27" s="362">
        <v>29288</v>
      </c>
      <c r="X27" s="362"/>
      <c r="Y27" s="362"/>
      <c r="Z27" s="362"/>
      <c r="AA27" s="362">
        <v>29264</v>
      </c>
      <c r="AB27" s="362"/>
      <c r="AC27" s="362"/>
      <c r="AD27" s="362"/>
      <c r="AE27" s="18"/>
      <c r="AF27" s="14" t="s">
        <v>1</v>
      </c>
      <c r="AG27" s="360"/>
      <c r="AH27" s="358" t="s">
        <v>4</v>
      </c>
      <c r="AI27" s="358"/>
      <c r="AJ27" s="359"/>
      <c r="AK27" s="362">
        <v>29205</v>
      </c>
      <c r="AL27" s="362"/>
      <c r="AM27" s="362"/>
      <c r="AN27" s="362"/>
      <c r="AO27" s="362">
        <v>29159</v>
      </c>
      <c r="AP27" s="362"/>
      <c r="AQ27" s="362"/>
      <c r="AR27" s="362"/>
      <c r="AS27" s="362">
        <v>29088</v>
      </c>
      <c r="AT27" s="362"/>
      <c r="AU27" s="362"/>
      <c r="AV27" s="362"/>
      <c r="AW27" s="362">
        <v>29045</v>
      </c>
      <c r="AX27" s="362"/>
      <c r="AY27" s="362"/>
      <c r="AZ27" s="362"/>
      <c r="BA27" s="362">
        <v>28980</v>
      </c>
      <c r="BB27" s="362"/>
      <c r="BC27" s="362"/>
      <c r="BD27" s="362"/>
      <c r="BE27" s="362">
        <v>28917</v>
      </c>
      <c r="BF27" s="362"/>
      <c r="BG27" s="362"/>
      <c r="BH27" s="362"/>
    </row>
    <row r="28" spans="2:60" ht="23.1" customHeight="1">
      <c r="F28" s="86"/>
      <c r="AJ28" s="86"/>
    </row>
    <row r="29" spans="2:60" ht="23.1" customHeight="1">
      <c r="B29" s="357" t="s">
        <v>544</v>
      </c>
      <c r="C29" s="358" t="s">
        <v>41</v>
      </c>
      <c r="D29" s="358"/>
      <c r="E29" s="358"/>
      <c r="F29" s="359"/>
      <c r="G29" s="361">
        <v>26805</v>
      </c>
      <c r="H29" s="362"/>
      <c r="I29" s="362"/>
      <c r="J29" s="362"/>
      <c r="K29" s="362">
        <v>26762</v>
      </c>
      <c r="L29" s="362"/>
      <c r="M29" s="362"/>
      <c r="N29" s="362"/>
      <c r="O29" s="362">
        <v>26751</v>
      </c>
      <c r="P29" s="362"/>
      <c r="Q29" s="362"/>
      <c r="R29" s="362"/>
      <c r="S29" s="362">
        <v>26792</v>
      </c>
      <c r="T29" s="362"/>
      <c r="U29" s="362"/>
      <c r="V29" s="362"/>
      <c r="W29" s="362">
        <v>26783</v>
      </c>
      <c r="X29" s="362"/>
      <c r="Y29" s="362"/>
      <c r="Z29" s="362"/>
      <c r="AA29" s="362">
        <v>26765</v>
      </c>
      <c r="AB29" s="362"/>
      <c r="AC29" s="362"/>
      <c r="AD29" s="362"/>
      <c r="AE29" s="18"/>
      <c r="AF29" s="357" t="s">
        <v>544</v>
      </c>
      <c r="AG29" s="358" t="s">
        <v>41</v>
      </c>
      <c r="AH29" s="358"/>
      <c r="AI29" s="358"/>
      <c r="AJ29" s="359"/>
      <c r="AK29" s="361">
        <v>26787</v>
      </c>
      <c r="AL29" s="362"/>
      <c r="AM29" s="362"/>
      <c r="AN29" s="362"/>
      <c r="AO29" s="362">
        <v>26759</v>
      </c>
      <c r="AP29" s="362"/>
      <c r="AQ29" s="362"/>
      <c r="AR29" s="362"/>
      <c r="AS29" s="362">
        <v>26774</v>
      </c>
      <c r="AT29" s="362"/>
      <c r="AU29" s="362"/>
      <c r="AV29" s="362"/>
      <c r="AW29" s="362">
        <v>26734</v>
      </c>
      <c r="AX29" s="362"/>
      <c r="AY29" s="362"/>
      <c r="AZ29" s="362"/>
      <c r="BA29" s="362">
        <v>26775</v>
      </c>
      <c r="BB29" s="362"/>
      <c r="BC29" s="362"/>
      <c r="BD29" s="362"/>
      <c r="BE29" s="362">
        <v>26737</v>
      </c>
      <c r="BF29" s="362"/>
      <c r="BG29" s="362"/>
      <c r="BH29" s="362"/>
    </row>
    <row r="30" spans="2:60" ht="23.1" customHeight="1">
      <c r="B30" s="357"/>
      <c r="C30" s="360" t="s">
        <v>42</v>
      </c>
      <c r="D30" s="358" t="s">
        <v>24</v>
      </c>
      <c r="E30" s="358"/>
      <c r="F30" s="359"/>
      <c r="G30" s="361">
        <f>SUM(G31:J32)</f>
        <v>56213</v>
      </c>
      <c r="H30" s="362"/>
      <c r="I30" s="362"/>
      <c r="J30" s="362"/>
      <c r="K30" s="362">
        <f>SUM(K31:N32)</f>
        <v>56057</v>
      </c>
      <c r="L30" s="362"/>
      <c r="M30" s="362"/>
      <c r="N30" s="362"/>
      <c r="O30" s="362">
        <f>SUM(O31:R32)</f>
        <v>55823</v>
      </c>
      <c r="P30" s="362"/>
      <c r="Q30" s="362"/>
      <c r="R30" s="362"/>
      <c r="S30" s="362">
        <f>SUM(S31:V32)</f>
        <v>55745</v>
      </c>
      <c r="T30" s="362"/>
      <c r="U30" s="362"/>
      <c r="V30" s="362"/>
      <c r="W30" s="362">
        <f>SUM(W31:Z32)</f>
        <v>55632</v>
      </c>
      <c r="X30" s="362"/>
      <c r="Y30" s="362"/>
      <c r="Z30" s="362"/>
      <c r="AA30" s="362">
        <f>AA31+AA32</f>
        <v>55527</v>
      </c>
      <c r="AB30" s="362"/>
      <c r="AC30" s="362"/>
      <c r="AD30" s="362"/>
      <c r="AE30" s="18"/>
      <c r="AF30" s="357"/>
      <c r="AG30" s="360" t="s">
        <v>42</v>
      </c>
      <c r="AH30" s="358" t="s">
        <v>24</v>
      </c>
      <c r="AI30" s="358"/>
      <c r="AJ30" s="359"/>
      <c r="AK30" s="362">
        <f>SUM(AK31:AN32)</f>
        <v>55475</v>
      </c>
      <c r="AL30" s="362"/>
      <c r="AM30" s="362"/>
      <c r="AN30" s="362"/>
      <c r="AO30" s="362">
        <f>SUM(AO31:AR32)</f>
        <v>55365</v>
      </c>
      <c r="AP30" s="362"/>
      <c r="AQ30" s="362"/>
      <c r="AR30" s="362"/>
      <c r="AS30" s="362">
        <f>SUM(AS31:AV32)</f>
        <v>55322</v>
      </c>
      <c r="AT30" s="362"/>
      <c r="AU30" s="362"/>
      <c r="AV30" s="362"/>
      <c r="AW30" s="362">
        <f>SUM(AW31:AZ32)</f>
        <v>55180</v>
      </c>
      <c r="AX30" s="362"/>
      <c r="AY30" s="362"/>
      <c r="AZ30" s="362"/>
      <c r="BA30" s="362">
        <f>SUM(BA31:BD32)</f>
        <v>55145</v>
      </c>
      <c r="BB30" s="362"/>
      <c r="BC30" s="362"/>
      <c r="BD30" s="362"/>
      <c r="BE30" s="362">
        <f>SUM(BE31:BH32)</f>
        <v>55028</v>
      </c>
      <c r="BF30" s="362"/>
      <c r="BG30" s="362"/>
      <c r="BH30" s="362"/>
    </row>
    <row r="31" spans="2:60" ht="23.1" customHeight="1">
      <c r="B31" s="13">
        <v>5</v>
      </c>
      <c r="C31" s="360"/>
      <c r="D31" s="358" t="s">
        <v>3</v>
      </c>
      <c r="E31" s="358"/>
      <c r="F31" s="359"/>
      <c r="G31" s="361">
        <v>27372</v>
      </c>
      <c r="H31" s="362"/>
      <c r="I31" s="362"/>
      <c r="J31" s="362"/>
      <c r="K31" s="362">
        <v>27303</v>
      </c>
      <c r="L31" s="362"/>
      <c r="M31" s="362"/>
      <c r="N31" s="362"/>
      <c r="O31" s="362">
        <v>27227</v>
      </c>
      <c r="P31" s="362"/>
      <c r="Q31" s="362"/>
      <c r="R31" s="362"/>
      <c r="S31" s="362">
        <v>27197</v>
      </c>
      <c r="T31" s="362"/>
      <c r="U31" s="362"/>
      <c r="V31" s="362"/>
      <c r="W31" s="362">
        <v>27131</v>
      </c>
      <c r="X31" s="362"/>
      <c r="Y31" s="362"/>
      <c r="Z31" s="362"/>
      <c r="AA31" s="362">
        <v>27066</v>
      </c>
      <c r="AB31" s="362"/>
      <c r="AC31" s="362"/>
      <c r="AD31" s="362"/>
      <c r="AE31" s="18"/>
      <c r="AF31" s="13">
        <f>B31</f>
        <v>5</v>
      </c>
      <c r="AG31" s="360"/>
      <c r="AH31" s="358" t="s">
        <v>3</v>
      </c>
      <c r="AI31" s="358"/>
      <c r="AJ31" s="359"/>
      <c r="AK31" s="362">
        <v>27056</v>
      </c>
      <c r="AL31" s="362"/>
      <c r="AM31" s="362"/>
      <c r="AN31" s="362"/>
      <c r="AO31" s="362">
        <v>26998</v>
      </c>
      <c r="AP31" s="362"/>
      <c r="AQ31" s="362"/>
      <c r="AR31" s="362"/>
      <c r="AS31" s="362">
        <v>26982</v>
      </c>
      <c r="AT31" s="362"/>
      <c r="AU31" s="362"/>
      <c r="AV31" s="362"/>
      <c r="AW31" s="362">
        <v>26921</v>
      </c>
      <c r="AX31" s="362"/>
      <c r="AY31" s="362"/>
      <c r="AZ31" s="362"/>
      <c r="BA31" s="362">
        <v>26916</v>
      </c>
      <c r="BB31" s="362"/>
      <c r="BC31" s="362"/>
      <c r="BD31" s="362"/>
      <c r="BE31" s="362">
        <v>26849</v>
      </c>
      <c r="BF31" s="362"/>
      <c r="BG31" s="362"/>
      <c r="BH31" s="362"/>
    </row>
    <row r="32" spans="2:60" ht="23.1" customHeight="1">
      <c r="B32" s="14" t="s">
        <v>1</v>
      </c>
      <c r="C32" s="360"/>
      <c r="D32" s="358" t="s">
        <v>4</v>
      </c>
      <c r="E32" s="358"/>
      <c r="F32" s="359"/>
      <c r="G32" s="361">
        <v>28841</v>
      </c>
      <c r="H32" s="362"/>
      <c r="I32" s="362"/>
      <c r="J32" s="362"/>
      <c r="K32" s="362">
        <v>28754</v>
      </c>
      <c r="L32" s="362"/>
      <c r="M32" s="362"/>
      <c r="N32" s="362"/>
      <c r="O32" s="362">
        <v>28596</v>
      </c>
      <c r="P32" s="362"/>
      <c r="Q32" s="362"/>
      <c r="R32" s="362"/>
      <c r="S32" s="362">
        <v>28548</v>
      </c>
      <c r="T32" s="362"/>
      <c r="U32" s="362"/>
      <c r="V32" s="362"/>
      <c r="W32" s="362">
        <v>28501</v>
      </c>
      <c r="X32" s="362"/>
      <c r="Y32" s="362"/>
      <c r="Z32" s="362"/>
      <c r="AA32" s="362">
        <v>28461</v>
      </c>
      <c r="AB32" s="362"/>
      <c r="AC32" s="362"/>
      <c r="AD32" s="362"/>
      <c r="AE32" s="18"/>
      <c r="AF32" s="14" t="s">
        <v>1</v>
      </c>
      <c r="AG32" s="360"/>
      <c r="AH32" s="358" t="s">
        <v>4</v>
      </c>
      <c r="AI32" s="358"/>
      <c r="AJ32" s="359"/>
      <c r="AK32" s="362">
        <v>28419</v>
      </c>
      <c r="AL32" s="362"/>
      <c r="AM32" s="362"/>
      <c r="AN32" s="362"/>
      <c r="AO32" s="362">
        <v>28367</v>
      </c>
      <c r="AP32" s="362"/>
      <c r="AQ32" s="362"/>
      <c r="AR32" s="362"/>
      <c r="AS32" s="362">
        <v>28340</v>
      </c>
      <c r="AT32" s="362"/>
      <c r="AU32" s="362"/>
      <c r="AV32" s="362"/>
      <c r="AW32" s="362">
        <v>28259</v>
      </c>
      <c r="AX32" s="362"/>
      <c r="AY32" s="362"/>
      <c r="AZ32" s="362"/>
      <c r="BA32" s="362">
        <v>28229</v>
      </c>
      <c r="BB32" s="362"/>
      <c r="BC32" s="362"/>
      <c r="BD32" s="362"/>
      <c r="BE32" s="362">
        <v>28179</v>
      </c>
      <c r="BF32" s="362"/>
      <c r="BG32" s="362"/>
      <c r="BH32" s="362"/>
    </row>
    <row r="33" spans="2:60" ht="22.5" customHeight="1">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F33" s="20"/>
      <c r="AG33" s="20"/>
      <c r="AH33" s="20"/>
      <c r="AI33" s="20"/>
      <c r="AJ33" s="21"/>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row>
    <row r="34" spans="2:60">
      <c r="B34" s="279" t="s">
        <v>34</v>
      </c>
      <c r="AZ34" s="356" t="s">
        <v>44</v>
      </c>
      <c r="BA34" s="356"/>
      <c r="BB34" s="356"/>
      <c r="BC34" s="356"/>
      <c r="BD34" s="356"/>
      <c r="BE34" s="356"/>
      <c r="BF34" s="356"/>
      <c r="BG34" s="356"/>
      <c r="BH34" s="356"/>
    </row>
  </sheetData>
  <mergeCells count="377">
    <mergeCell ref="AS24:AV24"/>
    <mergeCell ref="AW24:AZ24"/>
    <mergeCell ref="BA24:BD24"/>
    <mergeCell ref="AS26:AV26"/>
    <mergeCell ref="AW26:AZ26"/>
    <mergeCell ref="BA26:BD26"/>
    <mergeCell ref="BE26:BH26"/>
    <mergeCell ref="D27:F27"/>
    <mergeCell ref="G27:J27"/>
    <mergeCell ref="K27:N27"/>
    <mergeCell ref="O27:R27"/>
    <mergeCell ref="S27:V27"/>
    <mergeCell ref="W27:Z27"/>
    <mergeCell ref="AA27:AD27"/>
    <mergeCell ref="AH27:AJ27"/>
    <mergeCell ref="AK27:AN27"/>
    <mergeCell ref="AO27:AR27"/>
    <mergeCell ref="AS27:AV27"/>
    <mergeCell ref="AW27:AZ27"/>
    <mergeCell ref="BA27:BD27"/>
    <mergeCell ref="BE27:BH27"/>
    <mergeCell ref="G26:J26"/>
    <mergeCell ref="K26:N26"/>
    <mergeCell ref="O26:R26"/>
    <mergeCell ref="S26:V26"/>
    <mergeCell ref="W26:Z26"/>
    <mergeCell ref="AA26:AD26"/>
    <mergeCell ref="BE24:BH24"/>
    <mergeCell ref="C25:C27"/>
    <mergeCell ref="D25:F25"/>
    <mergeCell ref="G25:J25"/>
    <mergeCell ref="K25:N25"/>
    <mergeCell ref="O25:R25"/>
    <mergeCell ref="S25:V25"/>
    <mergeCell ref="W25:Z25"/>
    <mergeCell ref="AA25:AD25"/>
    <mergeCell ref="AG25:AG27"/>
    <mergeCell ref="AH25:AJ25"/>
    <mergeCell ref="AK25:AN25"/>
    <mergeCell ref="AO25:AR25"/>
    <mergeCell ref="AS25:AV25"/>
    <mergeCell ref="AW25:AZ25"/>
    <mergeCell ref="BA25:BD25"/>
    <mergeCell ref="BE25:BH25"/>
    <mergeCell ref="D26:F26"/>
    <mergeCell ref="AH26:AJ26"/>
    <mergeCell ref="AK26:AN26"/>
    <mergeCell ref="AO26:AR26"/>
    <mergeCell ref="AG24:AJ24"/>
    <mergeCell ref="AK24:AN24"/>
    <mergeCell ref="AO24:AR24"/>
    <mergeCell ref="B24:B25"/>
    <mergeCell ref="C24:F24"/>
    <mergeCell ref="G24:J24"/>
    <mergeCell ref="K24:N24"/>
    <mergeCell ref="O24:R24"/>
    <mergeCell ref="S24:V24"/>
    <mergeCell ref="W24:Z24"/>
    <mergeCell ref="AA24:AD24"/>
    <mergeCell ref="AF24:AF25"/>
    <mergeCell ref="AS19:AV19"/>
    <mergeCell ref="AW19:AZ19"/>
    <mergeCell ref="BA19:BD19"/>
    <mergeCell ref="AS21:AV21"/>
    <mergeCell ref="AW21:AZ21"/>
    <mergeCell ref="BA21:BD21"/>
    <mergeCell ref="BE21:BH21"/>
    <mergeCell ref="D22:F22"/>
    <mergeCell ref="G22:J22"/>
    <mergeCell ref="K22:N22"/>
    <mergeCell ref="O22:R22"/>
    <mergeCell ref="S22:V22"/>
    <mergeCell ref="W22:Z22"/>
    <mergeCell ref="AA22:AD22"/>
    <mergeCell ref="AH22:AJ22"/>
    <mergeCell ref="AK22:AN22"/>
    <mergeCell ref="AO22:AR22"/>
    <mergeCell ref="AS22:AV22"/>
    <mergeCell ref="AW22:AZ22"/>
    <mergeCell ref="BA22:BD22"/>
    <mergeCell ref="BE22:BH22"/>
    <mergeCell ref="G21:J21"/>
    <mergeCell ref="K21:N21"/>
    <mergeCell ref="O21:R21"/>
    <mergeCell ref="S21:V21"/>
    <mergeCell ref="W21:Z21"/>
    <mergeCell ref="AA21:AD21"/>
    <mergeCell ref="BE19:BH19"/>
    <mergeCell ref="C20:C22"/>
    <mergeCell ref="D20:F20"/>
    <mergeCell ref="G20:J20"/>
    <mergeCell ref="K20:N20"/>
    <mergeCell ref="O20:R20"/>
    <mergeCell ref="S20:V20"/>
    <mergeCell ref="W20:Z20"/>
    <mergeCell ref="AA20:AD20"/>
    <mergeCell ref="AG20:AG22"/>
    <mergeCell ref="AH20:AJ20"/>
    <mergeCell ref="AK20:AN20"/>
    <mergeCell ref="AO20:AR20"/>
    <mergeCell ref="AS20:AV20"/>
    <mergeCell ref="AW20:AZ20"/>
    <mergeCell ref="BA20:BD20"/>
    <mergeCell ref="BE20:BH20"/>
    <mergeCell ref="D21:F21"/>
    <mergeCell ref="AH21:AJ21"/>
    <mergeCell ref="AK21:AN21"/>
    <mergeCell ref="AO21:AR21"/>
    <mergeCell ref="AG19:AJ19"/>
    <mergeCell ref="AK19:AN19"/>
    <mergeCell ref="AO19:AR19"/>
    <mergeCell ref="B19:B20"/>
    <mergeCell ref="C19:F19"/>
    <mergeCell ref="G19:J19"/>
    <mergeCell ref="K19:N19"/>
    <mergeCell ref="O19:R19"/>
    <mergeCell ref="S19:V19"/>
    <mergeCell ref="W19:Z19"/>
    <mergeCell ref="AA19:AD19"/>
    <mergeCell ref="AF19:AF20"/>
    <mergeCell ref="AS14:AV14"/>
    <mergeCell ref="AW14:AZ14"/>
    <mergeCell ref="BA14:BD14"/>
    <mergeCell ref="AS16:AV16"/>
    <mergeCell ref="AW16:AZ16"/>
    <mergeCell ref="BA16:BD16"/>
    <mergeCell ref="BE16:BH16"/>
    <mergeCell ref="D17:F17"/>
    <mergeCell ref="G17:J17"/>
    <mergeCell ref="K17:N17"/>
    <mergeCell ref="O17:R17"/>
    <mergeCell ref="S17:V17"/>
    <mergeCell ref="W17:Z17"/>
    <mergeCell ref="AA17:AD17"/>
    <mergeCell ref="AH17:AJ17"/>
    <mergeCell ref="AK17:AN17"/>
    <mergeCell ref="AO17:AR17"/>
    <mergeCell ref="AS17:AV17"/>
    <mergeCell ref="AW17:AZ17"/>
    <mergeCell ref="BA17:BD17"/>
    <mergeCell ref="BE17:BH17"/>
    <mergeCell ref="G16:J16"/>
    <mergeCell ref="K16:N16"/>
    <mergeCell ref="O16:R16"/>
    <mergeCell ref="S16:V16"/>
    <mergeCell ref="W16:Z16"/>
    <mergeCell ref="AA16:AD16"/>
    <mergeCell ref="BE14:BH14"/>
    <mergeCell ref="C15:C17"/>
    <mergeCell ref="D15:F15"/>
    <mergeCell ref="G15:J15"/>
    <mergeCell ref="K15:N15"/>
    <mergeCell ref="O15:R15"/>
    <mergeCell ref="S15:V15"/>
    <mergeCell ref="W15:Z15"/>
    <mergeCell ref="AA15:AD15"/>
    <mergeCell ref="AG15:AG17"/>
    <mergeCell ref="AH15:AJ15"/>
    <mergeCell ref="AK15:AN15"/>
    <mergeCell ref="AO15:AR15"/>
    <mergeCell ref="AS15:AV15"/>
    <mergeCell ref="AW15:AZ15"/>
    <mergeCell ref="BA15:BD15"/>
    <mergeCell ref="BE15:BH15"/>
    <mergeCell ref="D16:F16"/>
    <mergeCell ref="AH16:AJ16"/>
    <mergeCell ref="AK16:AN16"/>
    <mergeCell ref="AO16:AR16"/>
    <mergeCell ref="AG14:AJ14"/>
    <mergeCell ref="AK14:AN14"/>
    <mergeCell ref="AO14:AR14"/>
    <mergeCell ref="B14:B15"/>
    <mergeCell ref="C14:F14"/>
    <mergeCell ref="G14:J14"/>
    <mergeCell ref="K14:N14"/>
    <mergeCell ref="O14:R14"/>
    <mergeCell ref="S14:V14"/>
    <mergeCell ref="W14:Z14"/>
    <mergeCell ref="AA14:AD14"/>
    <mergeCell ref="AF14:AF15"/>
    <mergeCell ref="BE12:BH12"/>
    <mergeCell ref="AF3:AJ3"/>
    <mergeCell ref="BE11:BH11"/>
    <mergeCell ref="BE10:BH10"/>
    <mergeCell ref="AW9:AZ9"/>
    <mergeCell ref="BA9:BD9"/>
    <mergeCell ref="BE9:BH9"/>
    <mergeCell ref="AH7:AJ7"/>
    <mergeCell ref="AW6:AZ6"/>
    <mergeCell ref="BA6:BD6"/>
    <mergeCell ref="BE6:BH6"/>
    <mergeCell ref="AW5:AZ5"/>
    <mergeCell ref="BA5:BD5"/>
    <mergeCell ref="BE5:BH5"/>
    <mergeCell ref="AW4:AZ4"/>
    <mergeCell ref="BA4:BD4"/>
    <mergeCell ref="AW12:AZ12"/>
    <mergeCell ref="BA12:BD12"/>
    <mergeCell ref="AG10:AG12"/>
    <mergeCell ref="AH10:AJ10"/>
    <mergeCell ref="AH11:AJ11"/>
    <mergeCell ref="AH12:AJ12"/>
    <mergeCell ref="AW11:AZ11"/>
    <mergeCell ref="BA11:BD11"/>
    <mergeCell ref="AW10:AZ10"/>
    <mergeCell ref="BA10:BD10"/>
    <mergeCell ref="D12:F12"/>
    <mergeCell ref="G12:J12"/>
    <mergeCell ref="K12:N12"/>
    <mergeCell ref="O12:R12"/>
    <mergeCell ref="S12:V12"/>
    <mergeCell ref="W12:Z12"/>
    <mergeCell ref="AK11:AN11"/>
    <mergeCell ref="AO11:AR11"/>
    <mergeCell ref="AS11:AV11"/>
    <mergeCell ref="D11:F11"/>
    <mergeCell ref="G11:J11"/>
    <mergeCell ref="K11:N11"/>
    <mergeCell ref="O11:R11"/>
    <mergeCell ref="S11:V11"/>
    <mergeCell ref="W11:Z11"/>
    <mergeCell ref="AA11:AD11"/>
    <mergeCell ref="AA12:AD12"/>
    <mergeCell ref="AK12:AN12"/>
    <mergeCell ref="AO12:AR12"/>
    <mergeCell ref="AS12:AV12"/>
    <mergeCell ref="S10:V10"/>
    <mergeCell ref="W10:Z10"/>
    <mergeCell ref="AA10:AD10"/>
    <mergeCell ref="AK10:AN10"/>
    <mergeCell ref="AO10:AR10"/>
    <mergeCell ref="AS10:AV10"/>
    <mergeCell ref="AF9:AF10"/>
    <mergeCell ref="AG9:AJ9"/>
    <mergeCell ref="AO9:AR9"/>
    <mergeCell ref="AS9:AV9"/>
    <mergeCell ref="C10:C12"/>
    <mergeCell ref="D10:F10"/>
    <mergeCell ref="G10:J10"/>
    <mergeCell ref="K10:N10"/>
    <mergeCell ref="O10:R10"/>
    <mergeCell ref="BE7:BH7"/>
    <mergeCell ref="B9:B10"/>
    <mergeCell ref="C9:F9"/>
    <mergeCell ref="G9:J9"/>
    <mergeCell ref="K9:N9"/>
    <mergeCell ref="O9:R9"/>
    <mergeCell ref="S9:V9"/>
    <mergeCell ref="W9:Z9"/>
    <mergeCell ref="AA9:AD9"/>
    <mergeCell ref="AK9:AN9"/>
    <mergeCell ref="AA7:AD7"/>
    <mergeCell ref="AK7:AN7"/>
    <mergeCell ref="AO7:AR7"/>
    <mergeCell ref="AS7:AV7"/>
    <mergeCell ref="AW7:AZ7"/>
    <mergeCell ref="BA7:BD7"/>
    <mergeCell ref="AG5:AG7"/>
    <mergeCell ref="AH5:AJ5"/>
    <mergeCell ref="AH6:AJ6"/>
    <mergeCell ref="D7:F7"/>
    <mergeCell ref="G7:J7"/>
    <mergeCell ref="K7:N7"/>
    <mergeCell ref="O7:R7"/>
    <mergeCell ref="S7:V7"/>
    <mergeCell ref="W7:Z7"/>
    <mergeCell ref="AK6:AN6"/>
    <mergeCell ref="AO6:AR6"/>
    <mergeCell ref="AS6:AV6"/>
    <mergeCell ref="D6:F6"/>
    <mergeCell ref="G6:J6"/>
    <mergeCell ref="K6:N6"/>
    <mergeCell ref="O6:R6"/>
    <mergeCell ref="S6:V6"/>
    <mergeCell ref="W6:Z6"/>
    <mergeCell ref="AA6:AD6"/>
    <mergeCell ref="AK4:AN4"/>
    <mergeCell ref="S5:V5"/>
    <mergeCell ref="W5:Z5"/>
    <mergeCell ref="AA5:AD5"/>
    <mergeCell ref="AK5:AN5"/>
    <mergeCell ref="AO5:AR5"/>
    <mergeCell ref="AS5:AV5"/>
    <mergeCell ref="AF4:AF5"/>
    <mergeCell ref="AG4:AJ4"/>
    <mergeCell ref="AO4:AR4"/>
    <mergeCell ref="AS4:AV4"/>
    <mergeCell ref="O5:R5"/>
    <mergeCell ref="B4:B5"/>
    <mergeCell ref="C4:F4"/>
    <mergeCell ref="G4:J4"/>
    <mergeCell ref="K4:N4"/>
    <mergeCell ref="O4:R4"/>
    <mergeCell ref="S4:V4"/>
    <mergeCell ref="W4:Z4"/>
    <mergeCell ref="AA4:AD4"/>
    <mergeCell ref="AW29:AZ29"/>
    <mergeCell ref="BA29:BD29"/>
    <mergeCell ref="BE29:BH29"/>
    <mergeCell ref="D30:F30"/>
    <mergeCell ref="B1:AD1"/>
    <mergeCell ref="BC2:BH2"/>
    <mergeCell ref="B3:F3"/>
    <mergeCell ref="G3:J3"/>
    <mergeCell ref="K3:N3"/>
    <mergeCell ref="O3:R3"/>
    <mergeCell ref="S3:V3"/>
    <mergeCell ref="W3:Z3"/>
    <mergeCell ref="AA3:AD3"/>
    <mergeCell ref="AK3:AN3"/>
    <mergeCell ref="AO3:AR3"/>
    <mergeCell ref="AS3:AV3"/>
    <mergeCell ref="AW3:AZ3"/>
    <mergeCell ref="BA3:BD3"/>
    <mergeCell ref="BE3:BH3"/>
    <mergeCell ref="BE4:BH4"/>
    <mergeCell ref="C5:C7"/>
    <mergeCell ref="D5:F5"/>
    <mergeCell ref="G5:J5"/>
    <mergeCell ref="K5:N5"/>
    <mergeCell ref="G29:J29"/>
    <mergeCell ref="K29:N29"/>
    <mergeCell ref="O29:R29"/>
    <mergeCell ref="S29:V29"/>
    <mergeCell ref="W29:Z29"/>
    <mergeCell ref="AA29:AD29"/>
    <mergeCell ref="AK29:AN29"/>
    <mergeCell ref="AO29:AR29"/>
    <mergeCell ref="AS29:AV29"/>
    <mergeCell ref="BE30:BH30"/>
    <mergeCell ref="D31:F31"/>
    <mergeCell ref="G31:J31"/>
    <mergeCell ref="K31:N31"/>
    <mergeCell ref="O31:R31"/>
    <mergeCell ref="S31:V31"/>
    <mergeCell ref="W31:Z31"/>
    <mergeCell ref="AA31:AD31"/>
    <mergeCell ref="AH31:AJ31"/>
    <mergeCell ref="AK31:AN31"/>
    <mergeCell ref="AO31:AR31"/>
    <mergeCell ref="AS31:AV31"/>
    <mergeCell ref="AW31:AZ31"/>
    <mergeCell ref="BA31:BD31"/>
    <mergeCell ref="BE31:BH31"/>
    <mergeCell ref="G30:J30"/>
    <mergeCell ref="K30:N30"/>
    <mergeCell ref="O30:R30"/>
    <mergeCell ref="S30:V30"/>
    <mergeCell ref="W30:Z30"/>
    <mergeCell ref="AA30:AD30"/>
    <mergeCell ref="AH30:AJ30"/>
    <mergeCell ref="AK30:AN30"/>
    <mergeCell ref="AO30:AR30"/>
    <mergeCell ref="AZ34:BH34"/>
    <mergeCell ref="B29:B30"/>
    <mergeCell ref="C29:F29"/>
    <mergeCell ref="AF29:AF30"/>
    <mergeCell ref="AG29:AJ29"/>
    <mergeCell ref="C30:C32"/>
    <mergeCell ref="AG30:AG32"/>
    <mergeCell ref="D32:F32"/>
    <mergeCell ref="G32:J32"/>
    <mergeCell ref="K32:N32"/>
    <mergeCell ref="O32:R32"/>
    <mergeCell ref="S32:V32"/>
    <mergeCell ref="W32:Z32"/>
    <mergeCell ref="AA32:AD32"/>
    <mergeCell ref="AH32:AJ32"/>
    <mergeCell ref="AK32:AN32"/>
    <mergeCell ref="AO32:AR32"/>
    <mergeCell ref="AS32:AV32"/>
    <mergeCell ref="AW32:AZ32"/>
    <mergeCell ref="BA32:BD32"/>
    <mergeCell ref="BE32:BH32"/>
    <mergeCell ref="AS30:AV30"/>
    <mergeCell ref="AW30:AZ30"/>
    <mergeCell ref="BA30:BD30"/>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X55"/>
  <sheetViews>
    <sheetView zoomScale="70" zoomScaleNormal="70" workbookViewId="0">
      <selection activeCell="BG38" sqref="BG38"/>
    </sheetView>
  </sheetViews>
  <sheetFormatPr defaultColWidth="2.25" defaultRowHeight="14.25"/>
  <cols>
    <col min="1" max="1" width="2.25" style="254" customWidth="1"/>
    <col min="2" max="6" width="3.25" style="255" customWidth="1"/>
    <col min="7" max="7" width="1.5" style="255" customWidth="1"/>
    <col min="8" max="19" width="3.25" style="254" customWidth="1"/>
    <col min="20" max="20" width="1.625" style="254" customWidth="1"/>
    <col min="21" max="25" width="3.25" style="254" customWidth="1"/>
    <col min="26" max="26" width="1.5" style="254" customWidth="1"/>
    <col min="27" max="38" width="3.25" style="254" customWidth="1"/>
    <col min="39" max="39" width="1.5" style="254" customWidth="1"/>
    <col min="40" max="44" width="3.25" style="254" customWidth="1"/>
    <col min="45" max="45" width="1.5" style="254" customWidth="1"/>
    <col min="46" max="57" width="3.25" style="254" customWidth="1"/>
    <col min="58" max="58" width="1.625" style="254" customWidth="1"/>
    <col min="59" max="63" width="3.25" style="254" customWidth="1"/>
    <col min="64" max="64" width="1.5" style="254" customWidth="1"/>
    <col min="65" max="76" width="3.25" style="254" customWidth="1"/>
    <col min="77" max="256" width="2.25" style="254"/>
    <col min="257" max="257" width="2.25" style="254" customWidth="1"/>
    <col min="258" max="262" width="3.25" style="254" customWidth="1"/>
    <col min="263" max="263" width="1.5" style="254" customWidth="1"/>
    <col min="264" max="275" width="3.25" style="254" customWidth="1"/>
    <col min="276" max="276" width="1.625" style="254" customWidth="1"/>
    <col min="277" max="281" width="3.25" style="254" customWidth="1"/>
    <col min="282" max="282" width="1.5" style="254" customWidth="1"/>
    <col min="283" max="294" width="3.25" style="254" customWidth="1"/>
    <col min="295" max="295" width="1.5" style="254" customWidth="1"/>
    <col min="296" max="300" width="3.25" style="254" customWidth="1"/>
    <col min="301" max="301" width="1.5" style="254" customWidth="1"/>
    <col min="302" max="313" width="3.25" style="254" customWidth="1"/>
    <col min="314" max="314" width="1.625" style="254" customWidth="1"/>
    <col min="315" max="319" width="3.25" style="254" customWidth="1"/>
    <col min="320" max="320" width="1.5" style="254" customWidth="1"/>
    <col min="321" max="332" width="3.25" style="254" customWidth="1"/>
    <col min="333" max="512" width="2.25" style="254"/>
    <col min="513" max="513" width="2.25" style="254" customWidth="1"/>
    <col min="514" max="518" width="3.25" style="254" customWidth="1"/>
    <col min="519" max="519" width="1.5" style="254" customWidth="1"/>
    <col min="520" max="531" width="3.25" style="254" customWidth="1"/>
    <col min="532" max="532" width="1.625" style="254" customWidth="1"/>
    <col min="533" max="537" width="3.25" style="254" customWidth="1"/>
    <col min="538" max="538" width="1.5" style="254" customWidth="1"/>
    <col min="539" max="550" width="3.25" style="254" customWidth="1"/>
    <col min="551" max="551" width="1.5" style="254" customWidth="1"/>
    <col min="552" max="556" width="3.25" style="254" customWidth="1"/>
    <col min="557" max="557" width="1.5" style="254" customWidth="1"/>
    <col min="558" max="569" width="3.25" style="254" customWidth="1"/>
    <col min="570" max="570" width="1.625" style="254" customWidth="1"/>
    <col min="571" max="575" width="3.25" style="254" customWidth="1"/>
    <col min="576" max="576" width="1.5" style="254" customWidth="1"/>
    <col min="577" max="588" width="3.25" style="254" customWidth="1"/>
    <col min="589" max="768" width="2.25" style="254"/>
    <col min="769" max="769" width="2.25" style="254" customWidth="1"/>
    <col min="770" max="774" width="3.25" style="254" customWidth="1"/>
    <col min="775" max="775" width="1.5" style="254" customWidth="1"/>
    <col min="776" max="787" width="3.25" style="254" customWidth="1"/>
    <col min="788" max="788" width="1.625" style="254" customWidth="1"/>
    <col min="789" max="793" width="3.25" style="254" customWidth="1"/>
    <col min="794" max="794" width="1.5" style="254" customWidth="1"/>
    <col min="795" max="806" width="3.25" style="254" customWidth="1"/>
    <col min="807" max="807" width="1.5" style="254" customWidth="1"/>
    <col min="808" max="812" width="3.25" style="254" customWidth="1"/>
    <col min="813" max="813" width="1.5" style="254" customWidth="1"/>
    <col min="814" max="825" width="3.25" style="254" customWidth="1"/>
    <col min="826" max="826" width="1.625" style="254" customWidth="1"/>
    <col min="827" max="831" width="3.25" style="254" customWidth="1"/>
    <col min="832" max="832" width="1.5" style="254" customWidth="1"/>
    <col min="833" max="844" width="3.25" style="254" customWidth="1"/>
    <col min="845" max="1024" width="2.25" style="254"/>
    <col min="1025" max="1025" width="2.25" style="254" customWidth="1"/>
    <col min="1026" max="1030" width="3.25" style="254" customWidth="1"/>
    <col min="1031" max="1031" width="1.5" style="254" customWidth="1"/>
    <col min="1032" max="1043" width="3.25" style="254" customWidth="1"/>
    <col min="1044" max="1044" width="1.625" style="254" customWidth="1"/>
    <col min="1045" max="1049" width="3.25" style="254" customWidth="1"/>
    <col min="1050" max="1050" width="1.5" style="254" customWidth="1"/>
    <col min="1051" max="1062" width="3.25" style="254" customWidth="1"/>
    <col min="1063" max="1063" width="1.5" style="254" customWidth="1"/>
    <col min="1064" max="1068" width="3.25" style="254" customWidth="1"/>
    <col min="1069" max="1069" width="1.5" style="254" customWidth="1"/>
    <col min="1070" max="1081" width="3.25" style="254" customWidth="1"/>
    <col min="1082" max="1082" width="1.625" style="254" customWidth="1"/>
    <col min="1083" max="1087" width="3.25" style="254" customWidth="1"/>
    <col min="1088" max="1088" width="1.5" style="254" customWidth="1"/>
    <col min="1089" max="1100" width="3.25" style="254" customWidth="1"/>
    <col min="1101" max="1280" width="2.25" style="254"/>
    <col min="1281" max="1281" width="2.25" style="254" customWidth="1"/>
    <col min="1282" max="1286" width="3.25" style="254" customWidth="1"/>
    <col min="1287" max="1287" width="1.5" style="254" customWidth="1"/>
    <col min="1288" max="1299" width="3.25" style="254" customWidth="1"/>
    <col min="1300" max="1300" width="1.625" style="254" customWidth="1"/>
    <col min="1301" max="1305" width="3.25" style="254" customWidth="1"/>
    <col min="1306" max="1306" width="1.5" style="254" customWidth="1"/>
    <col min="1307" max="1318" width="3.25" style="254" customWidth="1"/>
    <col min="1319" max="1319" width="1.5" style="254" customWidth="1"/>
    <col min="1320" max="1324" width="3.25" style="254" customWidth="1"/>
    <col min="1325" max="1325" width="1.5" style="254" customWidth="1"/>
    <col min="1326" max="1337" width="3.25" style="254" customWidth="1"/>
    <col min="1338" max="1338" width="1.625" style="254" customWidth="1"/>
    <col min="1339" max="1343" width="3.25" style="254" customWidth="1"/>
    <col min="1344" max="1344" width="1.5" style="254" customWidth="1"/>
    <col min="1345" max="1356" width="3.25" style="254" customWidth="1"/>
    <col min="1357" max="1536" width="2.25" style="254"/>
    <col min="1537" max="1537" width="2.25" style="254" customWidth="1"/>
    <col min="1538" max="1542" width="3.25" style="254" customWidth="1"/>
    <col min="1543" max="1543" width="1.5" style="254" customWidth="1"/>
    <col min="1544" max="1555" width="3.25" style="254" customWidth="1"/>
    <col min="1556" max="1556" width="1.625" style="254" customWidth="1"/>
    <col min="1557" max="1561" width="3.25" style="254" customWidth="1"/>
    <col min="1562" max="1562" width="1.5" style="254" customWidth="1"/>
    <col min="1563" max="1574" width="3.25" style="254" customWidth="1"/>
    <col min="1575" max="1575" width="1.5" style="254" customWidth="1"/>
    <col min="1576" max="1580" width="3.25" style="254" customWidth="1"/>
    <col min="1581" max="1581" width="1.5" style="254" customWidth="1"/>
    <col min="1582" max="1593" width="3.25" style="254" customWidth="1"/>
    <col min="1594" max="1594" width="1.625" style="254" customWidth="1"/>
    <col min="1595" max="1599" width="3.25" style="254" customWidth="1"/>
    <col min="1600" max="1600" width="1.5" style="254" customWidth="1"/>
    <col min="1601" max="1612" width="3.25" style="254" customWidth="1"/>
    <col min="1613" max="1792" width="2.25" style="254"/>
    <col min="1793" max="1793" width="2.25" style="254" customWidth="1"/>
    <col min="1794" max="1798" width="3.25" style="254" customWidth="1"/>
    <col min="1799" max="1799" width="1.5" style="254" customWidth="1"/>
    <col min="1800" max="1811" width="3.25" style="254" customWidth="1"/>
    <col min="1812" max="1812" width="1.625" style="254" customWidth="1"/>
    <col min="1813" max="1817" width="3.25" style="254" customWidth="1"/>
    <col min="1818" max="1818" width="1.5" style="254" customWidth="1"/>
    <col min="1819" max="1830" width="3.25" style="254" customWidth="1"/>
    <col min="1831" max="1831" width="1.5" style="254" customWidth="1"/>
    <col min="1832" max="1836" width="3.25" style="254" customWidth="1"/>
    <col min="1837" max="1837" width="1.5" style="254" customWidth="1"/>
    <col min="1838" max="1849" width="3.25" style="254" customWidth="1"/>
    <col min="1850" max="1850" width="1.625" style="254" customWidth="1"/>
    <col min="1851" max="1855" width="3.25" style="254" customWidth="1"/>
    <col min="1856" max="1856" width="1.5" style="254" customWidth="1"/>
    <col min="1857" max="1868" width="3.25" style="254" customWidth="1"/>
    <col min="1869" max="2048" width="2.25" style="254"/>
    <col min="2049" max="2049" width="2.25" style="254" customWidth="1"/>
    <col min="2050" max="2054" width="3.25" style="254" customWidth="1"/>
    <col min="2055" max="2055" width="1.5" style="254" customWidth="1"/>
    <col min="2056" max="2067" width="3.25" style="254" customWidth="1"/>
    <col min="2068" max="2068" width="1.625" style="254" customWidth="1"/>
    <col min="2069" max="2073" width="3.25" style="254" customWidth="1"/>
    <col min="2074" max="2074" width="1.5" style="254" customWidth="1"/>
    <col min="2075" max="2086" width="3.25" style="254" customWidth="1"/>
    <col min="2087" max="2087" width="1.5" style="254" customWidth="1"/>
    <col min="2088" max="2092" width="3.25" style="254" customWidth="1"/>
    <col min="2093" max="2093" width="1.5" style="254" customWidth="1"/>
    <col min="2094" max="2105" width="3.25" style="254" customWidth="1"/>
    <col min="2106" max="2106" width="1.625" style="254" customWidth="1"/>
    <col min="2107" max="2111" width="3.25" style="254" customWidth="1"/>
    <col min="2112" max="2112" width="1.5" style="254" customWidth="1"/>
    <col min="2113" max="2124" width="3.25" style="254" customWidth="1"/>
    <col min="2125" max="2304" width="2.25" style="254"/>
    <col min="2305" max="2305" width="2.25" style="254" customWidth="1"/>
    <col min="2306" max="2310" width="3.25" style="254" customWidth="1"/>
    <col min="2311" max="2311" width="1.5" style="254" customWidth="1"/>
    <col min="2312" max="2323" width="3.25" style="254" customWidth="1"/>
    <col min="2324" max="2324" width="1.625" style="254" customWidth="1"/>
    <col min="2325" max="2329" width="3.25" style="254" customWidth="1"/>
    <col min="2330" max="2330" width="1.5" style="254" customWidth="1"/>
    <col min="2331" max="2342" width="3.25" style="254" customWidth="1"/>
    <col min="2343" max="2343" width="1.5" style="254" customWidth="1"/>
    <col min="2344" max="2348" width="3.25" style="254" customWidth="1"/>
    <col min="2349" max="2349" width="1.5" style="254" customWidth="1"/>
    <col min="2350" max="2361" width="3.25" style="254" customWidth="1"/>
    <col min="2362" max="2362" width="1.625" style="254" customWidth="1"/>
    <col min="2363" max="2367" width="3.25" style="254" customWidth="1"/>
    <col min="2368" max="2368" width="1.5" style="254" customWidth="1"/>
    <col min="2369" max="2380" width="3.25" style="254" customWidth="1"/>
    <col min="2381" max="2560" width="2.25" style="254"/>
    <col min="2561" max="2561" width="2.25" style="254" customWidth="1"/>
    <col min="2562" max="2566" width="3.25" style="254" customWidth="1"/>
    <col min="2567" max="2567" width="1.5" style="254" customWidth="1"/>
    <col min="2568" max="2579" width="3.25" style="254" customWidth="1"/>
    <col min="2580" max="2580" width="1.625" style="254" customWidth="1"/>
    <col min="2581" max="2585" width="3.25" style="254" customWidth="1"/>
    <col min="2586" max="2586" width="1.5" style="254" customWidth="1"/>
    <col min="2587" max="2598" width="3.25" style="254" customWidth="1"/>
    <col min="2599" max="2599" width="1.5" style="254" customWidth="1"/>
    <col min="2600" max="2604" width="3.25" style="254" customWidth="1"/>
    <col min="2605" max="2605" width="1.5" style="254" customWidth="1"/>
    <col min="2606" max="2617" width="3.25" style="254" customWidth="1"/>
    <col min="2618" max="2618" width="1.625" style="254" customWidth="1"/>
    <col min="2619" max="2623" width="3.25" style="254" customWidth="1"/>
    <col min="2624" max="2624" width="1.5" style="254" customWidth="1"/>
    <col min="2625" max="2636" width="3.25" style="254" customWidth="1"/>
    <col min="2637" max="2816" width="2.25" style="254"/>
    <col min="2817" max="2817" width="2.25" style="254" customWidth="1"/>
    <col min="2818" max="2822" width="3.25" style="254" customWidth="1"/>
    <col min="2823" max="2823" width="1.5" style="254" customWidth="1"/>
    <col min="2824" max="2835" width="3.25" style="254" customWidth="1"/>
    <col min="2836" max="2836" width="1.625" style="254" customWidth="1"/>
    <col min="2837" max="2841" width="3.25" style="254" customWidth="1"/>
    <col min="2842" max="2842" width="1.5" style="254" customWidth="1"/>
    <col min="2843" max="2854" width="3.25" style="254" customWidth="1"/>
    <col min="2855" max="2855" width="1.5" style="254" customWidth="1"/>
    <col min="2856" max="2860" width="3.25" style="254" customWidth="1"/>
    <col min="2861" max="2861" width="1.5" style="254" customWidth="1"/>
    <col min="2862" max="2873" width="3.25" style="254" customWidth="1"/>
    <col min="2874" max="2874" width="1.625" style="254" customWidth="1"/>
    <col min="2875" max="2879" width="3.25" style="254" customWidth="1"/>
    <col min="2880" max="2880" width="1.5" style="254" customWidth="1"/>
    <col min="2881" max="2892" width="3.25" style="254" customWidth="1"/>
    <col min="2893" max="3072" width="2.25" style="254"/>
    <col min="3073" max="3073" width="2.25" style="254" customWidth="1"/>
    <col min="3074" max="3078" width="3.25" style="254" customWidth="1"/>
    <col min="3079" max="3079" width="1.5" style="254" customWidth="1"/>
    <col min="3080" max="3091" width="3.25" style="254" customWidth="1"/>
    <col min="3092" max="3092" width="1.625" style="254" customWidth="1"/>
    <col min="3093" max="3097" width="3.25" style="254" customWidth="1"/>
    <col min="3098" max="3098" width="1.5" style="254" customWidth="1"/>
    <col min="3099" max="3110" width="3.25" style="254" customWidth="1"/>
    <col min="3111" max="3111" width="1.5" style="254" customWidth="1"/>
    <col min="3112" max="3116" width="3.25" style="254" customWidth="1"/>
    <col min="3117" max="3117" width="1.5" style="254" customWidth="1"/>
    <col min="3118" max="3129" width="3.25" style="254" customWidth="1"/>
    <col min="3130" max="3130" width="1.625" style="254" customWidth="1"/>
    <col min="3131" max="3135" width="3.25" style="254" customWidth="1"/>
    <col min="3136" max="3136" width="1.5" style="254" customWidth="1"/>
    <col min="3137" max="3148" width="3.25" style="254" customWidth="1"/>
    <col min="3149" max="3328" width="2.25" style="254"/>
    <col min="3329" max="3329" width="2.25" style="254" customWidth="1"/>
    <col min="3330" max="3334" width="3.25" style="254" customWidth="1"/>
    <col min="3335" max="3335" width="1.5" style="254" customWidth="1"/>
    <col min="3336" max="3347" width="3.25" style="254" customWidth="1"/>
    <col min="3348" max="3348" width="1.625" style="254" customWidth="1"/>
    <col min="3349" max="3353" width="3.25" style="254" customWidth="1"/>
    <col min="3354" max="3354" width="1.5" style="254" customWidth="1"/>
    <col min="3355" max="3366" width="3.25" style="254" customWidth="1"/>
    <col min="3367" max="3367" width="1.5" style="254" customWidth="1"/>
    <col min="3368" max="3372" width="3.25" style="254" customWidth="1"/>
    <col min="3373" max="3373" width="1.5" style="254" customWidth="1"/>
    <col min="3374" max="3385" width="3.25" style="254" customWidth="1"/>
    <col min="3386" max="3386" width="1.625" style="254" customWidth="1"/>
    <col min="3387" max="3391" width="3.25" style="254" customWidth="1"/>
    <col min="3392" max="3392" width="1.5" style="254" customWidth="1"/>
    <col min="3393" max="3404" width="3.25" style="254" customWidth="1"/>
    <col min="3405" max="3584" width="2.25" style="254"/>
    <col min="3585" max="3585" width="2.25" style="254" customWidth="1"/>
    <col min="3586" max="3590" width="3.25" style="254" customWidth="1"/>
    <col min="3591" max="3591" width="1.5" style="254" customWidth="1"/>
    <col min="3592" max="3603" width="3.25" style="254" customWidth="1"/>
    <col min="3604" max="3604" width="1.625" style="254" customWidth="1"/>
    <col min="3605" max="3609" width="3.25" style="254" customWidth="1"/>
    <col min="3610" max="3610" width="1.5" style="254" customWidth="1"/>
    <col min="3611" max="3622" width="3.25" style="254" customWidth="1"/>
    <col min="3623" max="3623" width="1.5" style="254" customWidth="1"/>
    <col min="3624" max="3628" width="3.25" style="254" customWidth="1"/>
    <col min="3629" max="3629" width="1.5" style="254" customWidth="1"/>
    <col min="3630" max="3641" width="3.25" style="254" customWidth="1"/>
    <col min="3642" max="3642" width="1.625" style="254" customWidth="1"/>
    <col min="3643" max="3647" width="3.25" style="254" customWidth="1"/>
    <col min="3648" max="3648" width="1.5" style="254" customWidth="1"/>
    <col min="3649" max="3660" width="3.25" style="254" customWidth="1"/>
    <col min="3661" max="3840" width="2.25" style="254"/>
    <col min="3841" max="3841" width="2.25" style="254" customWidth="1"/>
    <col min="3842" max="3846" width="3.25" style="254" customWidth="1"/>
    <col min="3847" max="3847" width="1.5" style="254" customWidth="1"/>
    <col min="3848" max="3859" width="3.25" style="254" customWidth="1"/>
    <col min="3860" max="3860" width="1.625" style="254" customWidth="1"/>
    <col min="3861" max="3865" width="3.25" style="254" customWidth="1"/>
    <col min="3866" max="3866" width="1.5" style="254" customWidth="1"/>
    <col min="3867" max="3878" width="3.25" style="254" customWidth="1"/>
    <col min="3879" max="3879" width="1.5" style="254" customWidth="1"/>
    <col min="3880" max="3884" width="3.25" style="254" customWidth="1"/>
    <col min="3885" max="3885" width="1.5" style="254" customWidth="1"/>
    <col min="3886" max="3897" width="3.25" style="254" customWidth="1"/>
    <col min="3898" max="3898" width="1.625" style="254" customWidth="1"/>
    <col min="3899" max="3903" width="3.25" style="254" customWidth="1"/>
    <col min="3904" max="3904" width="1.5" style="254" customWidth="1"/>
    <col min="3905" max="3916" width="3.25" style="254" customWidth="1"/>
    <col min="3917" max="4096" width="2.25" style="254"/>
    <col min="4097" max="4097" width="2.25" style="254" customWidth="1"/>
    <col min="4098" max="4102" width="3.25" style="254" customWidth="1"/>
    <col min="4103" max="4103" width="1.5" style="254" customWidth="1"/>
    <col min="4104" max="4115" width="3.25" style="254" customWidth="1"/>
    <col min="4116" max="4116" width="1.625" style="254" customWidth="1"/>
    <col min="4117" max="4121" width="3.25" style="254" customWidth="1"/>
    <col min="4122" max="4122" width="1.5" style="254" customWidth="1"/>
    <col min="4123" max="4134" width="3.25" style="254" customWidth="1"/>
    <col min="4135" max="4135" width="1.5" style="254" customWidth="1"/>
    <col min="4136" max="4140" width="3.25" style="254" customWidth="1"/>
    <col min="4141" max="4141" width="1.5" style="254" customWidth="1"/>
    <col min="4142" max="4153" width="3.25" style="254" customWidth="1"/>
    <col min="4154" max="4154" width="1.625" style="254" customWidth="1"/>
    <col min="4155" max="4159" width="3.25" style="254" customWidth="1"/>
    <col min="4160" max="4160" width="1.5" style="254" customWidth="1"/>
    <col min="4161" max="4172" width="3.25" style="254" customWidth="1"/>
    <col min="4173" max="4352" width="2.25" style="254"/>
    <col min="4353" max="4353" width="2.25" style="254" customWidth="1"/>
    <col min="4354" max="4358" width="3.25" style="254" customWidth="1"/>
    <col min="4359" max="4359" width="1.5" style="254" customWidth="1"/>
    <col min="4360" max="4371" width="3.25" style="254" customWidth="1"/>
    <col min="4372" max="4372" width="1.625" style="254" customWidth="1"/>
    <col min="4373" max="4377" width="3.25" style="254" customWidth="1"/>
    <col min="4378" max="4378" width="1.5" style="254" customWidth="1"/>
    <col min="4379" max="4390" width="3.25" style="254" customWidth="1"/>
    <col min="4391" max="4391" width="1.5" style="254" customWidth="1"/>
    <col min="4392" max="4396" width="3.25" style="254" customWidth="1"/>
    <col min="4397" max="4397" width="1.5" style="254" customWidth="1"/>
    <col min="4398" max="4409" width="3.25" style="254" customWidth="1"/>
    <col min="4410" max="4410" width="1.625" style="254" customWidth="1"/>
    <col min="4411" max="4415" width="3.25" style="254" customWidth="1"/>
    <col min="4416" max="4416" width="1.5" style="254" customWidth="1"/>
    <col min="4417" max="4428" width="3.25" style="254" customWidth="1"/>
    <col min="4429" max="4608" width="2.25" style="254"/>
    <col min="4609" max="4609" width="2.25" style="254" customWidth="1"/>
    <col min="4610" max="4614" width="3.25" style="254" customWidth="1"/>
    <col min="4615" max="4615" width="1.5" style="254" customWidth="1"/>
    <col min="4616" max="4627" width="3.25" style="254" customWidth="1"/>
    <col min="4628" max="4628" width="1.625" style="254" customWidth="1"/>
    <col min="4629" max="4633" width="3.25" style="254" customWidth="1"/>
    <col min="4634" max="4634" width="1.5" style="254" customWidth="1"/>
    <col min="4635" max="4646" width="3.25" style="254" customWidth="1"/>
    <col min="4647" max="4647" width="1.5" style="254" customWidth="1"/>
    <col min="4648" max="4652" width="3.25" style="254" customWidth="1"/>
    <col min="4653" max="4653" width="1.5" style="254" customWidth="1"/>
    <col min="4654" max="4665" width="3.25" style="254" customWidth="1"/>
    <col min="4666" max="4666" width="1.625" style="254" customWidth="1"/>
    <col min="4667" max="4671" width="3.25" style="254" customWidth="1"/>
    <col min="4672" max="4672" width="1.5" style="254" customWidth="1"/>
    <col min="4673" max="4684" width="3.25" style="254" customWidth="1"/>
    <col min="4685" max="4864" width="2.25" style="254"/>
    <col min="4865" max="4865" width="2.25" style="254" customWidth="1"/>
    <col min="4866" max="4870" width="3.25" style="254" customWidth="1"/>
    <col min="4871" max="4871" width="1.5" style="254" customWidth="1"/>
    <col min="4872" max="4883" width="3.25" style="254" customWidth="1"/>
    <col min="4884" max="4884" width="1.625" style="254" customWidth="1"/>
    <col min="4885" max="4889" width="3.25" style="254" customWidth="1"/>
    <col min="4890" max="4890" width="1.5" style="254" customWidth="1"/>
    <col min="4891" max="4902" width="3.25" style="254" customWidth="1"/>
    <col min="4903" max="4903" width="1.5" style="254" customWidth="1"/>
    <col min="4904" max="4908" width="3.25" style="254" customWidth="1"/>
    <col min="4909" max="4909" width="1.5" style="254" customWidth="1"/>
    <col min="4910" max="4921" width="3.25" style="254" customWidth="1"/>
    <col min="4922" max="4922" width="1.625" style="254" customWidth="1"/>
    <col min="4923" max="4927" width="3.25" style="254" customWidth="1"/>
    <col min="4928" max="4928" width="1.5" style="254" customWidth="1"/>
    <col min="4929" max="4940" width="3.25" style="254" customWidth="1"/>
    <col min="4941" max="5120" width="2.25" style="254"/>
    <col min="5121" max="5121" width="2.25" style="254" customWidth="1"/>
    <col min="5122" max="5126" width="3.25" style="254" customWidth="1"/>
    <col min="5127" max="5127" width="1.5" style="254" customWidth="1"/>
    <col min="5128" max="5139" width="3.25" style="254" customWidth="1"/>
    <col min="5140" max="5140" width="1.625" style="254" customWidth="1"/>
    <col min="5141" max="5145" width="3.25" style="254" customWidth="1"/>
    <col min="5146" max="5146" width="1.5" style="254" customWidth="1"/>
    <col min="5147" max="5158" width="3.25" style="254" customWidth="1"/>
    <col min="5159" max="5159" width="1.5" style="254" customWidth="1"/>
    <col min="5160" max="5164" width="3.25" style="254" customWidth="1"/>
    <col min="5165" max="5165" width="1.5" style="254" customWidth="1"/>
    <col min="5166" max="5177" width="3.25" style="254" customWidth="1"/>
    <col min="5178" max="5178" width="1.625" style="254" customWidth="1"/>
    <col min="5179" max="5183" width="3.25" style="254" customWidth="1"/>
    <col min="5184" max="5184" width="1.5" style="254" customWidth="1"/>
    <col min="5185" max="5196" width="3.25" style="254" customWidth="1"/>
    <col min="5197" max="5376" width="2.25" style="254"/>
    <col min="5377" max="5377" width="2.25" style="254" customWidth="1"/>
    <col min="5378" max="5382" width="3.25" style="254" customWidth="1"/>
    <col min="5383" max="5383" width="1.5" style="254" customWidth="1"/>
    <col min="5384" max="5395" width="3.25" style="254" customWidth="1"/>
    <col min="5396" max="5396" width="1.625" style="254" customWidth="1"/>
    <col min="5397" max="5401" width="3.25" style="254" customWidth="1"/>
    <col min="5402" max="5402" width="1.5" style="254" customWidth="1"/>
    <col min="5403" max="5414" width="3.25" style="254" customWidth="1"/>
    <col min="5415" max="5415" width="1.5" style="254" customWidth="1"/>
    <col min="5416" max="5420" width="3.25" style="254" customWidth="1"/>
    <col min="5421" max="5421" width="1.5" style="254" customWidth="1"/>
    <col min="5422" max="5433" width="3.25" style="254" customWidth="1"/>
    <col min="5434" max="5434" width="1.625" style="254" customWidth="1"/>
    <col min="5435" max="5439" width="3.25" style="254" customWidth="1"/>
    <col min="5440" max="5440" width="1.5" style="254" customWidth="1"/>
    <col min="5441" max="5452" width="3.25" style="254" customWidth="1"/>
    <col min="5453" max="5632" width="2.25" style="254"/>
    <col min="5633" max="5633" width="2.25" style="254" customWidth="1"/>
    <col min="5634" max="5638" width="3.25" style="254" customWidth="1"/>
    <col min="5639" max="5639" width="1.5" style="254" customWidth="1"/>
    <col min="5640" max="5651" width="3.25" style="254" customWidth="1"/>
    <col min="5652" max="5652" width="1.625" style="254" customWidth="1"/>
    <col min="5653" max="5657" width="3.25" style="254" customWidth="1"/>
    <col min="5658" max="5658" width="1.5" style="254" customWidth="1"/>
    <col min="5659" max="5670" width="3.25" style="254" customWidth="1"/>
    <col min="5671" max="5671" width="1.5" style="254" customWidth="1"/>
    <col min="5672" max="5676" width="3.25" style="254" customWidth="1"/>
    <col min="5677" max="5677" width="1.5" style="254" customWidth="1"/>
    <col min="5678" max="5689" width="3.25" style="254" customWidth="1"/>
    <col min="5690" max="5690" width="1.625" style="254" customWidth="1"/>
    <col min="5691" max="5695" width="3.25" style="254" customWidth="1"/>
    <col min="5696" max="5696" width="1.5" style="254" customWidth="1"/>
    <col min="5697" max="5708" width="3.25" style="254" customWidth="1"/>
    <col min="5709" max="5888" width="2.25" style="254"/>
    <col min="5889" max="5889" width="2.25" style="254" customWidth="1"/>
    <col min="5890" max="5894" width="3.25" style="254" customWidth="1"/>
    <col min="5895" max="5895" width="1.5" style="254" customWidth="1"/>
    <col min="5896" max="5907" width="3.25" style="254" customWidth="1"/>
    <col min="5908" max="5908" width="1.625" style="254" customWidth="1"/>
    <col min="5909" max="5913" width="3.25" style="254" customWidth="1"/>
    <col min="5914" max="5914" width="1.5" style="254" customWidth="1"/>
    <col min="5915" max="5926" width="3.25" style="254" customWidth="1"/>
    <col min="5927" max="5927" width="1.5" style="254" customWidth="1"/>
    <col min="5928" max="5932" width="3.25" style="254" customWidth="1"/>
    <col min="5933" max="5933" width="1.5" style="254" customWidth="1"/>
    <col min="5934" max="5945" width="3.25" style="254" customWidth="1"/>
    <col min="5946" max="5946" width="1.625" style="254" customWidth="1"/>
    <col min="5947" max="5951" width="3.25" style="254" customWidth="1"/>
    <col min="5952" max="5952" width="1.5" style="254" customWidth="1"/>
    <col min="5953" max="5964" width="3.25" style="254" customWidth="1"/>
    <col min="5965" max="6144" width="2.25" style="254"/>
    <col min="6145" max="6145" width="2.25" style="254" customWidth="1"/>
    <col min="6146" max="6150" width="3.25" style="254" customWidth="1"/>
    <col min="6151" max="6151" width="1.5" style="254" customWidth="1"/>
    <col min="6152" max="6163" width="3.25" style="254" customWidth="1"/>
    <col min="6164" max="6164" width="1.625" style="254" customWidth="1"/>
    <col min="6165" max="6169" width="3.25" style="254" customWidth="1"/>
    <col min="6170" max="6170" width="1.5" style="254" customWidth="1"/>
    <col min="6171" max="6182" width="3.25" style="254" customWidth="1"/>
    <col min="6183" max="6183" width="1.5" style="254" customWidth="1"/>
    <col min="6184" max="6188" width="3.25" style="254" customWidth="1"/>
    <col min="6189" max="6189" width="1.5" style="254" customWidth="1"/>
    <col min="6190" max="6201" width="3.25" style="254" customWidth="1"/>
    <col min="6202" max="6202" width="1.625" style="254" customWidth="1"/>
    <col min="6203" max="6207" width="3.25" style="254" customWidth="1"/>
    <col min="6208" max="6208" width="1.5" style="254" customWidth="1"/>
    <col min="6209" max="6220" width="3.25" style="254" customWidth="1"/>
    <col min="6221" max="6400" width="2.25" style="254"/>
    <col min="6401" max="6401" width="2.25" style="254" customWidth="1"/>
    <col min="6402" max="6406" width="3.25" style="254" customWidth="1"/>
    <col min="6407" max="6407" width="1.5" style="254" customWidth="1"/>
    <col min="6408" max="6419" width="3.25" style="254" customWidth="1"/>
    <col min="6420" max="6420" width="1.625" style="254" customWidth="1"/>
    <col min="6421" max="6425" width="3.25" style="254" customWidth="1"/>
    <col min="6426" max="6426" width="1.5" style="254" customWidth="1"/>
    <col min="6427" max="6438" width="3.25" style="254" customWidth="1"/>
    <col min="6439" max="6439" width="1.5" style="254" customWidth="1"/>
    <col min="6440" max="6444" width="3.25" style="254" customWidth="1"/>
    <col min="6445" max="6445" width="1.5" style="254" customWidth="1"/>
    <col min="6446" max="6457" width="3.25" style="254" customWidth="1"/>
    <col min="6458" max="6458" width="1.625" style="254" customWidth="1"/>
    <col min="6459" max="6463" width="3.25" style="254" customWidth="1"/>
    <col min="6464" max="6464" width="1.5" style="254" customWidth="1"/>
    <col min="6465" max="6476" width="3.25" style="254" customWidth="1"/>
    <col min="6477" max="6656" width="2.25" style="254"/>
    <col min="6657" max="6657" width="2.25" style="254" customWidth="1"/>
    <col min="6658" max="6662" width="3.25" style="254" customWidth="1"/>
    <col min="6663" max="6663" width="1.5" style="254" customWidth="1"/>
    <col min="6664" max="6675" width="3.25" style="254" customWidth="1"/>
    <col min="6676" max="6676" width="1.625" style="254" customWidth="1"/>
    <col min="6677" max="6681" width="3.25" style="254" customWidth="1"/>
    <col min="6682" max="6682" width="1.5" style="254" customWidth="1"/>
    <col min="6683" max="6694" width="3.25" style="254" customWidth="1"/>
    <col min="6695" max="6695" width="1.5" style="254" customWidth="1"/>
    <col min="6696" max="6700" width="3.25" style="254" customWidth="1"/>
    <col min="6701" max="6701" width="1.5" style="254" customWidth="1"/>
    <col min="6702" max="6713" width="3.25" style="254" customWidth="1"/>
    <col min="6714" max="6714" width="1.625" style="254" customWidth="1"/>
    <col min="6715" max="6719" width="3.25" style="254" customWidth="1"/>
    <col min="6720" max="6720" width="1.5" style="254" customWidth="1"/>
    <col min="6721" max="6732" width="3.25" style="254" customWidth="1"/>
    <col min="6733" max="6912" width="2.25" style="254"/>
    <col min="6913" max="6913" width="2.25" style="254" customWidth="1"/>
    <col min="6914" max="6918" width="3.25" style="254" customWidth="1"/>
    <col min="6919" max="6919" width="1.5" style="254" customWidth="1"/>
    <col min="6920" max="6931" width="3.25" style="254" customWidth="1"/>
    <col min="6932" max="6932" width="1.625" style="254" customWidth="1"/>
    <col min="6933" max="6937" width="3.25" style="254" customWidth="1"/>
    <col min="6938" max="6938" width="1.5" style="254" customWidth="1"/>
    <col min="6939" max="6950" width="3.25" style="254" customWidth="1"/>
    <col min="6951" max="6951" width="1.5" style="254" customWidth="1"/>
    <col min="6952" max="6956" width="3.25" style="254" customWidth="1"/>
    <col min="6957" max="6957" width="1.5" style="254" customWidth="1"/>
    <col min="6958" max="6969" width="3.25" style="254" customWidth="1"/>
    <col min="6970" max="6970" width="1.625" style="254" customWidth="1"/>
    <col min="6971" max="6975" width="3.25" style="254" customWidth="1"/>
    <col min="6976" max="6976" width="1.5" style="254" customWidth="1"/>
    <col min="6977" max="6988" width="3.25" style="254" customWidth="1"/>
    <col min="6989" max="7168" width="2.25" style="254"/>
    <col min="7169" max="7169" width="2.25" style="254" customWidth="1"/>
    <col min="7170" max="7174" width="3.25" style="254" customWidth="1"/>
    <col min="7175" max="7175" width="1.5" style="254" customWidth="1"/>
    <col min="7176" max="7187" width="3.25" style="254" customWidth="1"/>
    <col min="7188" max="7188" width="1.625" style="254" customWidth="1"/>
    <col min="7189" max="7193" width="3.25" style="254" customWidth="1"/>
    <col min="7194" max="7194" width="1.5" style="254" customWidth="1"/>
    <col min="7195" max="7206" width="3.25" style="254" customWidth="1"/>
    <col min="7207" max="7207" width="1.5" style="254" customWidth="1"/>
    <col min="7208" max="7212" width="3.25" style="254" customWidth="1"/>
    <col min="7213" max="7213" width="1.5" style="254" customWidth="1"/>
    <col min="7214" max="7225" width="3.25" style="254" customWidth="1"/>
    <col min="7226" max="7226" width="1.625" style="254" customWidth="1"/>
    <col min="7227" max="7231" width="3.25" style="254" customWidth="1"/>
    <col min="7232" max="7232" width="1.5" style="254" customWidth="1"/>
    <col min="7233" max="7244" width="3.25" style="254" customWidth="1"/>
    <col min="7245" max="7424" width="2.25" style="254"/>
    <col min="7425" max="7425" width="2.25" style="254" customWidth="1"/>
    <col min="7426" max="7430" width="3.25" style="254" customWidth="1"/>
    <col min="7431" max="7431" width="1.5" style="254" customWidth="1"/>
    <col min="7432" max="7443" width="3.25" style="254" customWidth="1"/>
    <col min="7444" max="7444" width="1.625" style="254" customWidth="1"/>
    <col min="7445" max="7449" width="3.25" style="254" customWidth="1"/>
    <col min="7450" max="7450" width="1.5" style="254" customWidth="1"/>
    <col min="7451" max="7462" width="3.25" style="254" customWidth="1"/>
    <col min="7463" max="7463" width="1.5" style="254" customWidth="1"/>
    <col min="7464" max="7468" width="3.25" style="254" customWidth="1"/>
    <col min="7469" max="7469" width="1.5" style="254" customWidth="1"/>
    <col min="7470" max="7481" width="3.25" style="254" customWidth="1"/>
    <col min="7482" max="7482" width="1.625" style="254" customWidth="1"/>
    <col min="7483" max="7487" width="3.25" style="254" customWidth="1"/>
    <col min="7488" max="7488" width="1.5" style="254" customWidth="1"/>
    <col min="7489" max="7500" width="3.25" style="254" customWidth="1"/>
    <col min="7501" max="7680" width="2.25" style="254"/>
    <col min="7681" max="7681" width="2.25" style="254" customWidth="1"/>
    <col min="7682" max="7686" width="3.25" style="254" customWidth="1"/>
    <col min="7687" max="7687" width="1.5" style="254" customWidth="1"/>
    <col min="7688" max="7699" width="3.25" style="254" customWidth="1"/>
    <col min="7700" max="7700" width="1.625" style="254" customWidth="1"/>
    <col min="7701" max="7705" width="3.25" style="254" customWidth="1"/>
    <col min="7706" max="7706" width="1.5" style="254" customWidth="1"/>
    <col min="7707" max="7718" width="3.25" style="254" customWidth="1"/>
    <col min="7719" max="7719" width="1.5" style="254" customWidth="1"/>
    <col min="7720" max="7724" width="3.25" style="254" customWidth="1"/>
    <col min="7725" max="7725" width="1.5" style="254" customWidth="1"/>
    <col min="7726" max="7737" width="3.25" style="254" customWidth="1"/>
    <col min="7738" max="7738" width="1.625" style="254" customWidth="1"/>
    <col min="7739" max="7743" width="3.25" style="254" customWidth="1"/>
    <col min="7744" max="7744" width="1.5" style="254" customWidth="1"/>
    <col min="7745" max="7756" width="3.25" style="254" customWidth="1"/>
    <col min="7757" max="7936" width="2.25" style="254"/>
    <col min="7937" max="7937" width="2.25" style="254" customWidth="1"/>
    <col min="7938" max="7942" width="3.25" style="254" customWidth="1"/>
    <col min="7943" max="7943" width="1.5" style="254" customWidth="1"/>
    <col min="7944" max="7955" width="3.25" style="254" customWidth="1"/>
    <col min="7956" max="7956" width="1.625" style="254" customWidth="1"/>
    <col min="7957" max="7961" width="3.25" style="254" customWidth="1"/>
    <col min="7962" max="7962" width="1.5" style="254" customWidth="1"/>
    <col min="7963" max="7974" width="3.25" style="254" customWidth="1"/>
    <col min="7975" max="7975" width="1.5" style="254" customWidth="1"/>
    <col min="7976" max="7980" width="3.25" style="254" customWidth="1"/>
    <col min="7981" max="7981" width="1.5" style="254" customWidth="1"/>
    <col min="7982" max="7993" width="3.25" style="254" customWidth="1"/>
    <col min="7994" max="7994" width="1.625" style="254" customWidth="1"/>
    <col min="7995" max="7999" width="3.25" style="254" customWidth="1"/>
    <col min="8000" max="8000" width="1.5" style="254" customWidth="1"/>
    <col min="8001" max="8012" width="3.25" style="254" customWidth="1"/>
    <col min="8013" max="8192" width="2.25" style="254"/>
    <col min="8193" max="8193" width="2.25" style="254" customWidth="1"/>
    <col min="8194" max="8198" width="3.25" style="254" customWidth="1"/>
    <col min="8199" max="8199" width="1.5" style="254" customWidth="1"/>
    <col min="8200" max="8211" width="3.25" style="254" customWidth="1"/>
    <col min="8212" max="8212" width="1.625" style="254" customWidth="1"/>
    <col min="8213" max="8217" width="3.25" style="254" customWidth="1"/>
    <col min="8218" max="8218" width="1.5" style="254" customWidth="1"/>
    <col min="8219" max="8230" width="3.25" style="254" customWidth="1"/>
    <col min="8231" max="8231" width="1.5" style="254" customWidth="1"/>
    <col min="8232" max="8236" width="3.25" style="254" customWidth="1"/>
    <col min="8237" max="8237" width="1.5" style="254" customWidth="1"/>
    <col min="8238" max="8249" width="3.25" style="254" customWidth="1"/>
    <col min="8250" max="8250" width="1.625" style="254" customWidth="1"/>
    <col min="8251" max="8255" width="3.25" style="254" customWidth="1"/>
    <col min="8256" max="8256" width="1.5" style="254" customWidth="1"/>
    <col min="8257" max="8268" width="3.25" style="254" customWidth="1"/>
    <col min="8269" max="8448" width="2.25" style="254"/>
    <col min="8449" max="8449" width="2.25" style="254" customWidth="1"/>
    <col min="8450" max="8454" width="3.25" style="254" customWidth="1"/>
    <col min="8455" max="8455" width="1.5" style="254" customWidth="1"/>
    <col min="8456" max="8467" width="3.25" style="254" customWidth="1"/>
    <col min="8468" max="8468" width="1.625" style="254" customWidth="1"/>
    <col min="8469" max="8473" width="3.25" style="254" customWidth="1"/>
    <col min="8474" max="8474" width="1.5" style="254" customWidth="1"/>
    <col min="8475" max="8486" width="3.25" style="254" customWidth="1"/>
    <col min="8487" max="8487" width="1.5" style="254" customWidth="1"/>
    <col min="8488" max="8492" width="3.25" style="254" customWidth="1"/>
    <col min="8493" max="8493" width="1.5" style="254" customWidth="1"/>
    <col min="8494" max="8505" width="3.25" style="254" customWidth="1"/>
    <col min="8506" max="8506" width="1.625" style="254" customWidth="1"/>
    <col min="8507" max="8511" width="3.25" style="254" customWidth="1"/>
    <col min="8512" max="8512" width="1.5" style="254" customWidth="1"/>
    <col min="8513" max="8524" width="3.25" style="254" customWidth="1"/>
    <col min="8525" max="8704" width="2.25" style="254"/>
    <col min="8705" max="8705" width="2.25" style="254" customWidth="1"/>
    <col min="8706" max="8710" width="3.25" style="254" customWidth="1"/>
    <col min="8711" max="8711" width="1.5" style="254" customWidth="1"/>
    <col min="8712" max="8723" width="3.25" style="254" customWidth="1"/>
    <col min="8724" max="8724" width="1.625" style="254" customWidth="1"/>
    <col min="8725" max="8729" width="3.25" style="254" customWidth="1"/>
    <col min="8730" max="8730" width="1.5" style="254" customWidth="1"/>
    <col min="8731" max="8742" width="3.25" style="254" customWidth="1"/>
    <col min="8743" max="8743" width="1.5" style="254" customWidth="1"/>
    <col min="8744" max="8748" width="3.25" style="254" customWidth="1"/>
    <col min="8749" max="8749" width="1.5" style="254" customWidth="1"/>
    <col min="8750" max="8761" width="3.25" style="254" customWidth="1"/>
    <col min="8762" max="8762" width="1.625" style="254" customWidth="1"/>
    <col min="8763" max="8767" width="3.25" style="254" customWidth="1"/>
    <col min="8768" max="8768" width="1.5" style="254" customWidth="1"/>
    <col min="8769" max="8780" width="3.25" style="254" customWidth="1"/>
    <col min="8781" max="8960" width="2.25" style="254"/>
    <col min="8961" max="8961" width="2.25" style="254" customWidth="1"/>
    <col min="8962" max="8966" width="3.25" style="254" customWidth="1"/>
    <col min="8967" max="8967" width="1.5" style="254" customWidth="1"/>
    <col min="8968" max="8979" width="3.25" style="254" customWidth="1"/>
    <col min="8980" max="8980" width="1.625" style="254" customWidth="1"/>
    <col min="8981" max="8985" width="3.25" style="254" customWidth="1"/>
    <col min="8986" max="8986" width="1.5" style="254" customWidth="1"/>
    <col min="8987" max="8998" width="3.25" style="254" customWidth="1"/>
    <col min="8999" max="8999" width="1.5" style="254" customWidth="1"/>
    <col min="9000" max="9004" width="3.25" style="254" customWidth="1"/>
    <col min="9005" max="9005" width="1.5" style="254" customWidth="1"/>
    <col min="9006" max="9017" width="3.25" style="254" customWidth="1"/>
    <col min="9018" max="9018" width="1.625" style="254" customWidth="1"/>
    <col min="9019" max="9023" width="3.25" style="254" customWidth="1"/>
    <col min="9024" max="9024" width="1.5" style="254" customWidth="1"/>
    <col min="9025" max="9036" width="3.25" style="254" customWidth="1"/>
    <col min="9037" max="9216" width="2.25" style="254"/>
    <col min="9217" max="9217" width="2.25" style="254" customWidth="1"/>
    <col min="9218" max="9222" width="3.25" style="254" customWidth="1"/>
    <col min="9223" max="9223" width="1.5" style="254" customWidth="1"/>
    <col min="9224" max="9235" width="3.25" style="254" customWidth="1"/>
    <col min="9236" max="9236" width="1.625" style="254" customWidth="1"/>
    <col min="9237" max="9241" width="3.25" style="254" customWidth="1"/>
    <col min="9242" max="9242" width="1.5" style="254" customWidth="1"/>
    <col min="9243" max="9254" width="3.25" style="254" customWidth="1"/>
    <col min="9255" max="9255" width="1.5" style="254" customWidth="1"/>
    <col min="9256" max="9260" width="3.25" style="254" customWidth="1"/>
    <col min="9261" max="9261" width="1.5" style="254" customWidth="1"/>
    <col min="9262" max="9273" width="3.25" style="254" customWidth="1"/>
    <col min="9274" max="9274" width="1.625" style="254" customWidth="1"/>
    <col min="9275" max="9279" width="3.25" style="254" customWidth="1"/>
    <col min="9280" max="9280" width="1.5" style="254" customWidth="1"/>
    <col min="9281" max="9292" width="3.25" style="254" customWidth="1"/>
    <col min="9293" max="9472" width="2.25" style="254"/>
    <col min="9473" max="9473" width="2.25" style="254" customWidth="1"/>
    <col min="9474" max="9478" width="3.25" style="254" customWidth="1"/>
    <col min="9479" max="9479" width="1.5" style="254" customWidth="1"/>
    <col min="9480" max="9491" width="3.25" style="254" customWidth="1"/>
    <col min="9492" max="9492" width="1.625" style="254" customWidth="1"/>
    <col min="9493" max="9497" width="3.25" style="254" customWidth="1"/>
    <col min="9498" max="9498" width="1.5" style="254" customWidth="1"/>
    <col min="9499" max="9510" width="3.25" style="254" customWidth="1"/>
    <col min="9511" max="9511" width="1.5" style="254" customWidth="1"/>
    <col min="9512" max="9516" width="3.25" style="254" customWidth="1"/>
    <col min="9517" max="9517" width="1.5" style="254" customWidth="1"/>
    <col min="9518" max="9529" width="3.25" style="254" customWidth="1"/>
    <col min="9530" max="9530" width="1.625" style="254" customWidth="1"/>
    <col min="9531" max="9535" width="3.25" style="254" customWidth="1"/>
    <col min="9536" max="9536" width="1.5" style="254" customWidth="1"/>
    <col min="9537" max="9548" width="3.25" style="254" customWidth="1"/>
    <col min="9549" max="9728" width="2.25" style="254"/>
    <col min="9729" max="9729" width="2.25" style="254" customWidth="1"/>
    <col min="9730" max="9734" width="3.25" style="254" customWidth="1"/>
    <col min="9735" max="9735" width="1.5" style="254" customWidth="1"/>
    <col min="9736" max="9747" width="3.25" style="254" customWidth="1"/>
    <col min="9748" max="9748" width="1.625" style="254" customWidth="1"/>
    <col min="9749" max="9753" width="3.25" style="254" customWidth="1"/>
    <col min="9754" max="9754" width="1.5" style="254" customWidth="1"/>
    <col min="9755" max="9766" width="3.25" style="254" customWidth="1"/>
    <col min="9767" max="9767" width="1.5" style="254" customWidth="1"/>
    <col min="9768" max="9772" width="3.25" style="254" customWidth="1"/>
    <col min="9773" max="9773" width="1.5" style="254" customWidth="1"/>
    <col min="9774" max="9785" width="3.25" style="254" customWidth="1"/>
    <col min="9786" max="9786" width="1.625" style="254" customWidth="1"/>
    <col min="9787" max="9791" width="3.25" style="254" customWidth="1"/>
    <col min="9792" max="9792" width="1.5" style="254" customWidth="1"/>
    <col min="9793" max="9804" width="3.25" style="254" customWidth="1"/>
    <col min="9805" max="9984" width="2.25" style="254"/>
    <col min="9985" max="9985" width="2.25" style="254" customWidth="1"/>
    <col min="9986" max="9990" width="3.25" style="254" customWidth="1"/>
    <col min="9991" max="9991" width="1.5" style="254" customWidth="1"/>
    <col min="9992" max="10003" width="3.25" style="254" customWidth="1"/>
    <col min="10004" max="10004" width="1.625" style="254" customWidth="1"/>
    <col min="10005" max="10009" width="3.25" style="254" customWidth="1"/>
    <col min="10010" max="10010" width="1.5" style="254" customWidth="1"/>
    <col min="10011" max="10022" width="3.25" style="254" customWidth="1"/>
    <col min="10023" max="10023" width="1.5" style="254" customWidth="1"/>
    <col min="10024" max="10028" width="3.25" style="254" customWidth="1"/>
    <col min="10029" max="10029" width="1.5" style="254" customWidth="1"/>
    <col min="10030" max="10041" width="3.25" style="254" customWidth="1"/>
    <col min="10042" max="10042" width="1.625" style="254" customWidth="1"/>
    <col min="10043" max="10047" width="3.25" style="254" customWidth="1"/>
    <col min="10048" max="10048" width="1.5" style="254" customWidth="1"/>
    <col min="10049" max="10060" width="3.25" style="254" customWidth="1"/>
    <col min="10061" max="10240" width="2.25" style="254"/>
    <col min="10241" max="10241" width="2.25" style="254" customWidth="1"/>
    <col min="10242" max="10246" width="3.25" style="254" customWidth="1"/>
    <col min="10247" max="10247" width="1.5" style="254" customWidth="1"/>
    <col min="10248" max="10259" width="3.25" style="254" customWidth="1"/>
    <col min="10260" max="10260" width="1.625" style="254" customWidth="1"/>
    <col min="10261" max="10265" width="3.25" style="254" customWidth="1"/>
    <col min="10266" max="10266" width="1.5" style="254" customWidth="1"/>
    <col min="10267" max="10278" width="3.25" style="254" customWidth="1"/>
    <col min="10279" max="10279" width="1.5" style="254" customWidth="1"/>
    <col min="10280" max="10284" width="3.25" style="254" customWidth="1"/>
    <col min="10285" max="10285" width="1.5" style="254" customWidth="1"/>
    <col min="10286" max="10297" width="3.25" style="254" customWidth="1"/>
    <col min="10298" max="10298" width="1.625" style="254" customWidth="1"/>
    <col min="10299" max="10303" width="3.25" style="254" customWidth="1"/>
    <col min="10304" max="10304" width="1.5" style="254" customWidth="1"/>
    <col min="10305" max="10316" width="3.25" style="254" customWidth="1"/>
    <col min="10317" max="10496" width="2.25" style="254"/>
    <col min="10497" max="10497" width="2.25" style="254" customWidth="1"/>
    <col min="10498" max="10502" width="3.25" style="254" customWidth="1"/>
    <col min="10503" max="10503" width="1.5" style="254" customWidth="1"/>
    <col min="10504" max="10515" width="3.25" style="254" customWidth="1"/>
    <col min="10516" max="10516" width="1.625" style="254" customWidth="1"/>
    <col min="10517" max="10521" width="3.25" style="254" customWidth="1"/>
    <col min="10522" max="10522" width="1.5" style="254" customWidth="1"/>
    <col min="10523" max="10534" width="3.25" style="254" customWidth="1"/>
    <col min="10535" max="10535" width="1.5" style="254" customWidth="1"/>
    <col min="10536" max="10540" width="3.25" style="254" customWidth="1"/>
    <col min="10541" max="10541" width="1.5" style="254" customWidth="1"/>
    <col min="10542" max="10553" width="3.25" style="254" customWidth="1"/>
    <col min="10554" max="10554" width="1.625" style="254" customWidth="1"/>
    <col min="10555" max="10559" width="3.25" style="254" customWidth="1"/>
    <col min="10560" max="10560" width="1.5" style="254" customWidth="1"/>
    <col min="10561" max="10572" width="3.25" style="254" customWidth="1"/>
    <col min="10573" max="10752" width="2.25" style="254"/>
    <col min="10753" max="10753" width="2.25" style="254" customWidth="1"/>
    <col min="10754" max="10758" width="3.25" style="254" customWidth="1"/>
    <col min="10759" max="10759" width="1.5" style="254" customWidth="1"/>
    <col min="10760" max="10771" width="3.25" style="254" customWidth="1"/>
    <col min="10772" max="10772" width="1.625" style="254" customWidth="1"/>
    <col min="10773" max="10777" width="3.25" style="254" customWidth="1"/>
    <col min="10778" max="10778" width="1.5" style="254" customWidth="1"/>
    <col min="10779" max="10790" width="3.25" style="254" customWidth="1"/>
    <col min="10791" max="10791" width="1.5" style="254" customWidth="1"/>
    <col min="10792" max="10796" width="3.25" style="254" customWidth="1"/>
    <col min="10797" max="10797" width="1.5" style="254" customWidth="1"/>
    <col min="10798" max="10809" width="3.25" style="254" customWidth="1"/>
    <col min="10810" max="10810" width="1.625" style="254" customWidth="1"/>
    <col min="10811" max="10815" width="3.25" style="254" customWidth="1"/>
    <col min="10816" max="10816" width="1.5" style="254" customWidth="1"/>
    <col min="10817" max="10828" width="3.25" style="254" customWidth="1"/>
    <col min="10829" max="11008" width="2.25" style="254"/>
    <col min="11009" max="11009" width="2.25" style="254" customWidth="1"/>
    <col min="11010" max="11014" width="3.25" style="254" customWidth="1"/>
    <col min="11015" max="11015" width="1.5" style="254" customWidth="1"/>
    <col min="11016" max="11027" width="3.25" style="254" customWidth="1"/>
    <col min="11028" max="11028" width="1.625" style="254" customWidth="1"/>
    <col min="11029" max="11033" width="3.25" style="254" customWidth="1"/>
    <col min="11034" max="11034" width="1.5" style="254" customWidth="1"/>
    <col min="11035" max="11046" width="3.25" style="254" customWidth="1"/>
    <col min="11047" max="11047" width="1.5" style="254" customWidth="1"/>
    <col min="11048" max="11052" width="3.25" style="254" customWidth="1"/>
    <col min="11053" max="11053" width="1.5" style="254" customWidth="1"/>
    <col min="11054" max="11065" width="3.25" style="254" customWidth="1"/>
    <col min="11066" max="11066" width="1.625" style="254" customWidth="1"/>
    <col min="11067" max="11071" width="3.25" style="254" customWidth="1"/>
    <col min="11072" max="11072" width="1.5" style="254" customWidth="1"/>
    <col min="11073" max="11084" width="3.25" style="254" customWidth="1"/>
    <col min="11085" max="11264" width="2.25" style="254"/>
    <col min="11265" max="11265" width="2.25" style="254" customWidth="1"/>
    <col min="11266" max="11270" width="3.25" style="254" customWidth="1"/>
    <col min="11271" max="11271" width="1.5" style="254" customWidth="1"/>
    <col min="11272" max="11283" width="3.25" style="254" customWidth="1"/>
    <col min="11284" max="11284" width="1.625" style="254" customWidth="1"/>
    <col min="11285" max="11289" width="3.25" style="254" customWidth="1"/>
    <col min="11290" max="11290" width="1.5" style="254" customWidth="1"/>
    <col min="11291" max="11302" width="3.25" style="254" customWidth="1"/>
    <col min="11303" max="11303" width="1.5" style="254" customWidth="1"/>
    <col min="11304" max="11308" width="3.25" style="254" customWidth="1"/>
    <col min="11309" max="11309" width="1.5" style="254" customWidth="1"/>
    <col min="11310" max="11321" width="3.25" style="254" customWidth="1"/>
    <col min="11322" max="11322" width="1.625" style="254" customWidth="1"/>
    <col min="11323" max="11327" width="3.25" style="254" customWidth="1"/>
    <col min="11328" max="11328" width="1.5" style="254" customWidth="1"/>
    <col min="11329" max="11340" width="3.25" style="254" customWidth="1"/>
    <col min="11341" max="11520" width="2.25" style="254"/>
    <col min="11521" max="11521" width="2.25" style="254" customWidth="1"/>
    <col min="11522" max="11526" width="3.25" style="254" customWidth="1"/>
    <col min="11527" max="11527" width="1.5" style="254" customWidth="1"/>
    <col min="11528" max="11539" width="3.25" style="254" customWidth="1"/>
    <col min="11540" max="11540" width="1.625" style="254" customWidth="1"/>
    <col min="11541" max="11545" width="3.25" style="254" customWidth="1"/>
    <col min="11546" max="11546" width="1.5" style="254" customWidth="1"/>
    <col min="11547" max="11558" width="3.25" style="254" customWidth="1"/>
    <col min="11559" max="11559" width="1.5" style="254" customWidth="1"/>
    <col min="11560" max="11564" width="3.25" style="254" customWidth="1"/>
    <col min="11565" max="11565" width="1.5" style="254" customWidth="1"/>
    <col min="11566" max="11577" width="3.25" style="254" customWidth="1"/>
    <col min="11578" max="11578" width="1.625" style="254" customWidth="1"/>
    <col min="11579" max="11583" width="3.25" style="254" customWidth="1"/>
    <col min="11584" max="11584" width="1.5" style="254" customWidth="1"/>
    <col min="11585" max="11596" width="3.25" style="254" customWidth="1"/>
    <col min="11597" max="11776" width="2.25" style="254"/>
    <col min="11777" max="11777" width="2.25" style="254" customWidth="1"/>
    <col min="11778" max="11782" width="3.25" style="254" customWidth="1"/>
    <col min="11783" max="11783" width="1.5" style="254" customWidth="1"/>
    <col min="11784" max="11795" width="3.25" style="254" customWidth="1"/>
    <col min="11796" max="11796" width="1.625" style="254" customWidth="1"/>
    <col min="11797" max="11801" width="3.25" style="254" customWidth="1"/>
    <col min="11802" max="11802" width="1.5" style="254" customWidth="1"/>
    <col min="11803" max="11814" width="3.25" style="254" customWidth="1"/>
    <col min="11815" max="11815" width="1.5" style="254" customWidth="1"/>
    <col min="11816" max="11820" width="3.25" style="254" customWidth="1"/>
    <col min="11821" max="11821" width="1.5" style="254" customWidth="1"/>
    <col min="11822" max="11833" width="3.25" style="254" customWidth="1"/>
    <col min="11834" max="11834" width="1.625" style="254" customWidth="1"/>
    <col min="11835" max="11839" width="3.25" style="254" customWidth="1"/>
    <col min="11840" max="11840" width="1.5" style="254" customWidth="1"/>
    <col min="11841" max="11852" width="3.25" style="254" customWidth="1"/>
    <col min="11853" max="12032" width="2.25" style="254"/>
    <col min="12033" max="12033" width="2.25" style="254" customWidth="1"/>
    <col min="12034" max="12038" width="3.25" style="254" customWidth="1"/>
    <col min="12039" max="12039" width="1.5" style="254" customWidth="1"/>
    <col min="12040" max="12051" width="3.25" style="254" customWidth="1"/>
    <col min="12052" max="12052" width="1.625" style="254" customWidth="1"/>
    <col min="12053" max="12057" width="3.25" style="254" customWidth="1"/>
    <col min="12058" max="12058" width="1.5" style="254" customWidth="1"/>
    <col min="12059" max="12070" width="3.25" style="254" customWidth="1"/>
    <col min="12071" max="12071" width="1.5" style="254" customWidth="1"/>
    <col min="12072" max="12076" width="3.25" style="254" customWidth="1"/>
    <col min="12077" max="12077" width="1.5" style="254" customWidth="1"/>
    <col min="12078" max="12089" width="3.25" style="254" customWidth="1"/>
    <col min="12090" max="12090" width="1.625" style="254" customWidth="1"/>
    <col min="12091" max="12095" width="3.25" style="254" customWidth="1"/>
    <col min="12096" max="12096" width="1.5" style="254" customWidth="1"/>
    <col min="12097" max="12108" width="3.25" style="254" customWidth="1"/>
    <col min="12109" max="12288" width="2.25" style="254"/>
    <col min="12289" max="12289" width="2.25" style="254" customWidth="1"/>
    <col min="12290" max="12294" width="3.25" style="254" customWidth="1"/>
    <col min="12295" max="12295" width="1.5" style="254" customWidth="1"/>
    <col min="12296" max="12307" width="3.25" style="254" customWidth="1"/>
    <col min="12308" max="12308" width="1.625" style="254" customWidth="1"/>
    <col min="12309" max="12313" width="3.25" style="254" customWidth="1"/>
    <col min="12314" max="12314" width="1.5" style="254" customWidth="1"/>
    <col min="12315" max="12326" width="3.25" style="254" customWidth="1"/>
    <col min="12327" max="12327" width="1.5" style="254" customWidth="1"/>
    <col min="12328" max="12332" width="3.25" style="254" customWidth="1"/>
    <col min="12333" max="12333" width="1.5" style="254" customWidth="1"/>
    <col min="12334" max="12345" width="3.25" style="254" customWidth="1"/>
    <col min="12346" max="12346" width="1.625" style="254" customWidth="1"/>
    <col min="12347" max="12351" width="3.25" style="254" customWidth="1"/>
    <col min="12352" max="12352" width="1.5" style="254" customWidth="1"/>
    <col min="12353" max="12364" width="3.25" style="254" customWidth="1"/>
    <col min="12365" max="12544" width="2.25" style="254"/>
    <col min="12545" max="12545" width="2.25" style="254" customWidth="1"/>
    <col min="12546" max="12550" width="3.25" style="254" customWidth="1"/>
    <col min="12551" max="12551" width="1.5" style="254" customWidth="1"/>
    <col min="12552" max="12563" width="3.25" style="254" customWidth="1"/>
    <col min="12564" max="12564" width="1.625" style="254" customWidth="1"/>
    <col min="12565" max="12569" width="3.25" style="254" customWidth="1"/>
    <col min="12570" max="12570" width="1.5" style="254" customWidth="1"/>
    <col min="12571" max="12582" width="3.25" style="254" customWidth="1"/>
    <col min="12583" max="12583" width="1.5" style="254" customWidth="1"/>
    <col min="12584" max="12588" width="3.25" style="254" customWidth="1"/>
    <col min="12589" max="12589" width="1.5" style="254" customWidth="1"/>
    <col min="12590" max="12601" width="3.25" style="254" customWidth="1"/>
    <col min="12602" max="12602" width="1.625" style="254" customWidth="1"/>
    <col min="12603" max="12607" width="3.25" style="254" customWidth="1"/>
    <col min="12608" max="12608" width="1.5" style="254" customWidth="1"/>
    <col min="12609" max="12620" width="3.25" style="254" customWidth="1"/>
    <col min="12621" max="12800" width="2.25" style="254"/>
    <col min="12801" max="12801" width="2.25" style="254" customWidth="1"/>
    <col min="12802" max="12806" width="3.25" style="254" customWidth="1"/>
    <col min="12807" max="12807" width="1.5" style="254" customWidth="1"/>
    <col min="12808" max="12819" width="3.25" style="254" customWidth="1"/>
    <col min="12820" max="12820" width="1.625" style="254" customWidth="1"/>
    <col min="12821" max="12825" width="3.25" style="254" customWidth="1"/>
    <col min="12826" max="12826" width="1.5" style="254" customWidth="1"/>
    <col min="12827" max="12838" width="3.25" style="254" customWidth="1"/>
    <col min="12839" max="12839" width="1.5" style="254" customWidth="1"/>
    <col min="12840" max="12844" width="3.25" style="254" customWidth="1"/>
    <col min="12845" max="12845" width="1.5" style="254" customWidth="1"/>
    <col min="12846" max="12857" width="3.25" style="254" customWidth="1"/>
    <col min="12858" max="12858" width="1.625" style="254" customWidth="1"/>
    <col min="12859" max="12863" width="3.25" style="254" customWidth="1"/>
    <col min="12864" max="12864" width="1.5" style="254" customWidth="1"/>
    <col min="12865" max="12876" width="3.25" style="254" customWidth="1"/>
    <col min="12877" max="13056" width="2.25" style="254"/>
    <col min="13057" max="13057" width="2.25" style="254" customWidth="1"/>
    <col min="13058" max="13062" width="3.25" style="254" customWidth="1"/>
    <col min="13063" max="13063" width="1.5" style="254" customWidth="1"/>
    <col min="13064" max="13075" width="3.25" style="254" customWidth="1"/>
    <col min="13076" max="13076" width="1.625" style="254" customWidth="1"/>
    <col min="13077" max="13081" width="3.25" style="254" customWidth="1"/>
    <col min="13082" max="13082" width="1.5" style="254" customWidth="1"/>
    <col min="13083" max="13094" width="3.25" style="254" customWidth="1"/>
    <col min="13095" max="13095" width="1.5" style="254" customWidth="1"/>
    <col min="13096" max="13100" width="3.25" style="254" customWidth="1"/>
    <col min="13101" max="13101" width="1.5" style="254" customWidth="1"/>
    <col min="13102" max="13113" width="3.25" style="254" customWidth="1"/>
    <col min="13114" max="13114" width="1.625" style="254" customWidth="1"/>
    <col min="13115" max="13119" width="3.25" style="254" customWidth="1"/>
    <col min="13120" max="13120" width="1.5" style="254" customWidth="1"/>
    <col min="13121" max="13132" width="3.25" style="254" customWidth="1"/>
    <col min="13133" max="13312" width="2.25" style="254"/>
    <col min="13313" max="13313" width="2.25" style="254" customWidth="1"/>
    <col min="13314" max="13318" width="3.25" style="254" customWidth="1"/>
    <col min="13319" max="13319" width="1.5" style="254" customWidth="1"/>
    <col min="13320" max="13331" width="3.25" style="254" customWidth="1"/>
    <col min="13332" max="13332" width="1.625" style="254" customWidth="1"/>
    <col min="13333" max="13337" width="3.25" style="254" customWidth="1"/>
    <col min="13338" max="13338" width="1.5" style="254" customWidth="1"/>
    <col min="13339" max="13350" width="3.25" style="254" customWidth="1"/>
    <col min="13351" max="13351" width="1.5" style="254" customWidth="1"/>
    <col min="13352" max="13356" width="3.25" style="254" customWidth="1"/>
    <col min="13357" max="13357" width="1.5" style="254" customWidth="1"/>
    <col min="13358" max="13369" width="3.25" style="254" customWidth="1"/>
    <col min="13370" max="13370" width="1.625" style="254" customWidth="1"/>
    <col min="13371" max="13375" width="3.25" style="254" customWidth="1"/>
    <col min="13376" max="13376" width="1.5" style="254" customWidth="1"/>
    <col min="13377" max="13388" width="3.25" style="254" customWidth="1"/>
    <col min="13389" max="13568" width="2.25" style="254"/>
    <col min="13569" max="13569" width="2.25" style="254" customWidth="1"/>
    <col min="13570" max="13574" width="3.25" style="254" customWidth="1"/>
    <col min="13575" max="13575" width="1.5" style="254" customWidth="1"/>
    <col min="13576" max="13587" width="3.25" style="254" customWidth="1"/>
    <col min="13588" max="13588" width="1.625" style="254" customWidth="1"/>
    <col min="13589" max="13593" width="3.25" style="254" customWidth="1"/>
    <col min="13594" max="13594" width="1.5" style="254" customWidth="1"/>
    <col min="13595" max="13606" width="3.25" style="254" customWidth="1"/>
    <col min="13607" max="13607" width="1.5" style="254" customWidth="1"/>
    <col min="13608" max="13612" width="3.25" style="254" customWidth="1"/>
    <col min="13613" max="13613" width="1.5" style="254" customWidth="1"/>
    <col min="13614" max="13625" width="3.25" style="254" customWidth="1"/>
    <col min="13626" max="13626" width="1.625" style="254" customWidth="1"/>
    <col min="13627" max="13631" width="3.25" style="254" customWidth="1"/>
    <col min="13632" max="13632" width="1.5" style="254" customWidth="1"/>
    <col min="13633" max="13644" width="3.25" style="254" customWidth="1"/>
    <col min="13645" max="13824" width="2.25" style="254"/>
    <col min="13825" max="13825" width="2.25" style="254" customWidth="1"/>
    <col min="13826" max="13830" width="3.25" style="254" customWidth="1"/>
    <col min="13831" max="13831" width="1.5" style="254" customWidth="1"/>
    <col min="13832" max="13843" width="3.25" style="254" customWidth="1"/>
    <col min="13844" max="13844" width="1.625" style="254" customWidth="1"/>
    <col min="13845" max="13849" width="3.25" style="254" customWidth="1"/>
    <col min="13850" max="13850" width="1.5" style="254" customWidth="1"/>
    <col min="13851" max="13862" width="3.25" style="254" customWidth="1"/>
    <col min="13863" max="13863" width="1.5" style="254" customWidth="1"/>
    <col min="13864" max="13868" width="3.25" style="254" customWidth="1"/>
    <col min="13869" max="13869" width="1.5" style="254" customWidth="1"/>
    <col min="13870" max="13881" width="3.25" style="254" customWidth="1"/>
    <col min="13882" max="13882" width="1.625" style="254" customWidth="1"/>
    <col min="13883" max="13887" width="3.25" style="254" customWidth="1"/>
    <col min="13888" max="13888" width="1.5" style="254" customWidth="1"/>
    <col min="13889" max="13900" width="3.25" style="254" customWidth="1"/>
    <col min="13901" max="14080" width="2.25" style="254"/>
    <col min="14081" max="14081" width="2.25" style="254" customWidth="1"/>
    <col min="14082" max="14086" width="3.25" style="254" customWidth="1"/>
    <col min="14087" max="14087" width="1.5" style="254" customWidth="1"/>
    <col min="14088" max="14099" width="3.25" style="254" customWidth="1"/>
    <col min="14100" max="14100" width="1.625" style="254" customWidth="1"/>
    <col min="14101" max="14105" width="3.25" style="254" customWidth="1"/>
    <col min="14106" max="14106" width="1.5" style="254" customWidth="1"/>
    <col min="14107" max="14118" width="3.25" style="254" customWidth="1"/>
    <col min="14119" max="14119" width="1.5" style="254" customWidth="1"/>
    <col min="14120" max="14124" width="3.25" style="254" customWidth="1"/>
    <col min="14125" max="14125" width="1.5" style="254" customWidth="1"/>
    <col min="14126" max="14137" width="3.25" style="254" customWidth="1"/>
    <col min="14138" max="14138" width="1.625" style="254" customWidth="1"/>
    <col min="14139" max="14143" width="3.25" style="254" customWidth="1"/>
    <col min="14144" max="14144" width="1.5" style="254" customWidth="1"/>
    <col min="14145" max="14156" width="3.25" style="254" customWidth="1"/>
    <col min="14157" max="14336" width="2.25" style="254"/>
    <col min="14337" max="14337" width="2.25" style="254" customWidth="1"/>
    <col min="14338" max="14342" width="3.25" style="254" customWidth="1"/>
    <col min="14343" max="14343" width="1.5" style="254" customWidth="1"/>
    <col min="14344" max="14355" width="3.25" style="254" customWidth="1"/>
    <col min="14356" max="14356" width="1.625" style="254" customWidth="1"/>
    <col min="14357" max="14361" width="3.25" style="254" customWidth="1"/>
    <col min="14362" max="14362" width="1.5" style="254" customWidth="1"/>
    <col min="14363" max="14374" width="3.25" style="254" customWidth="1"/>
    <col min="14375" max="14375" width="1.5" style="254" customWidth="1"/>
    <col min="14376" max="14380" width="3.25" style="254" customWidth="1"/>
    <col min="14381" max="14381" width="1.5" style="254" customWidth="1"/>
    <col min="14382" max="14393" width="3.25" style="254" customWidth="1"/>
    <col min="14394" max="14394" width="1.625" style="254" customWidth="1"/>
    <col min="14395" max="14399" width="3.25" style="254" customWidth="1"/>
    <col min="14400" max="14400" width="1.5" style="254" customWidth="1"/>
    <col min="14401" max="14412" width="3.25" style="254" customWidth="1"/>
    <col min="14413" max="14592" width="2.25" style="254"/>
    <col min="14593" max="14593" width="2.25" style="254" customWidth="1"/>
    <col min="14594" max="14598" width="3.25" style="254" customWidth="1"/>
    <col min="14599" max="14599" width="1.5" style="254" customWidth="1"/>
    <col min="14600" max="14611" width="3.25" style="254" customWidth="1"/>
    <col min="14612" max="14612" width="1.625" style="254" customWidth="1"/>
    <col min="14613" max="14617" width="3.25" style="254" customWidth="1"/>
    <col min="14618" max="14618" width="1.5" style="254" customWidth="1"/>
    <col min="14619" max="14630" width="3.25" style="254" customWidth="1"/>
    <col min="14631" max="14631" width="1.5" style="254" customWidth="1"/>
    <col min="14632" max="14636" width="3.25" style="254" customWidth="1"/>
    <col min="14637" max="14637" width="1.5" style="254" customWidth="1"/>
    <col min="14638" max="14649" width="3.25" style="254" customWidth="1"/>
    <col min="14650" max="14650" width="1.625" style="254" customWidth="1"/>
    <col min="14651" max="14655" width="3.25" style="254" customWidth="1"/>
    <col min="14656" max="14656" width="1.5" style="254" customWidth="1"/>
    <col min="14657" max="14668" width="3.25" style="254" customWidth="1"/>
    <col min="14669" max="14848" width="2.25" style="254"/>
    <col min="14849" max="14849" width="2.25" style="254" customWidth="1"/>
    <col min="14850" max="14854" width="3.25" style="254" customWidth="1"/>
    <col min="14855" max="14855" width="1.5" style="254" customWidth="1"/>
    <col min="14856" max="14867" width="3.25" style="254" customWidth="1"/>
    <col min="14868" max="14868" width="1.625" style="254" customWidth="1"/>
    <col min="14869" max="14873" width="3.25" style="254" customWidth="1"/>
    <col min="14874" max="14874" width="1.5" style="254" customWidth="1"/>
    <col min="14875" max="14886" width="3.25" style="254" customWidth="1"/>
    <col min="14887" max="14887" width="1.5" style="254" customWidth="1"/>
    <col min="14888" max="14892" width="3.25" style="254" customWidth="1"/>
    <col min="14893" max="14893" width="1.5" style="254" customWidth="1"/>
    <col min="14894" max="14905" width="3.25" style="254" customWidth="1"/>
    <col min="14906" max="14906" width="1.625" style="254" customWidth="1"/>
    <col min="14907" max="14911" width="3.25" style="254" customWidth="1"/>
    <col min="14912" max="14912" width="1.5" style="254" customWidth="1"/>
    <col min="14913" max="14924" width="3.25" style="254" customWidth="1"/>
    <col min="14925" max="15104" width="2.25" style="254"/>
    <col min="15105" max="15105" width="2.25" style="254" customWidth="1"/>
    <col min="15106" max="15110" width="3.25" style="254" customWidth="1"/>
    <col min="15111" max="15111" width="1.5" style="254" customWidth="1"/>
    <col min="15112" max="15123" width="3.25" style="254" customWidth="1"/>
    <col min="15124" max="15124" width="1.625" style="254" customWidth="1"/>
    <col min="15125" max="15129" width="3.25" style="254" customWidth="1"/>
    <col min="15130" max="15130" width="1.5" style="254" customWidth="1"/>
    <col min="15131" max="15142" width="3.25" style="254" customWidth="1"/>
    <col min="15143" max="15143" width="1.5" style="254" customWidth="1"/>
    <col min="15144" max="15148" width="3.25" style="254" customWidth="1"/>
    <col min="15149" max="15149" width="1.5" style="254" customWidth="1"/>
    <col min="15150" max="15161" width="3.25" style="254" customWidth="1"/>
    <col min="15162" max="15162" width="1.625" style="254" customWidth="1"/>
    <col min="15163" max="15167" width="3.25" style="254" customWidth="1"/>
    <col min="15168" max="15168" width="1.5" style="254" customWidth="1"/>
    <col min="15169" max="15180" width="3.25" style="254" customWidth="1"/>
    <col min="15181" max="15360" width="2.25" style="254"/>
    <col min="15361" max="15361" width="2.25" style="254" customWidth="1"/>
    <col min="15362" max="15366" width="3.25" style="254" customWidth="1"/>
    <col min="15367" max="15367" width="1.5" style="254" customWidth="1"/>
    <col min="15368" max="15379" width="3.25" style="254" customWidth="1"/>
    <col min="15380" max="15380" width="1.625" style="254" customWidth="1"/>
    <col min="15381" max="15385" width="3.25" style="254" customWidth="1"/>
    <col min="15386" max="15386" width="1.5" style="254" customWidth="1"/>
    <col min="15387" max="15398" width="3.25" style="254" customWidth="1"/>
    <col min="15399" max="15399" width="1.5" style="254" customWidth="1"/>
    <col min="15400" max="15404" width="3.25" style="254" customWidth="1"/>
    <col min="15405" max="15405" width="1.5" style="254" customWidth="1"/>
    <col min="15406" max="15417" width="3.25" style="254" customWidth="1"/>
    <col min="15418" max="15418" width="1.625" style="254" customWidth="1"/>
    <col min="15419" max="15423" width="3.25" style="254" customWidth="1"/>
    <col min="15424" max="15424" width="1.5" style="254" customWidth="1"/>
    <col min="15425" max="15436" width="3.25" style="254" customWidth="1"/>
    <col min="15437" max="15616" width="2.25" style="254"/>
    <col min="15617" max="15617" width="2.25" style="254" customWidth="1"/>
    <col min="15618" max="15622" width="3.25" style="254" customWidth="1"/>
    <col min="15623" max="15623" width="1.5" style="254" customWidth="1"/>
    <col min="15624" max="15635" width="3.25" style="254" customWidth="1"/>
    <col min="15636" max="15636" width="1.625" style="254" customWidth="1"/>
    <col min="15637" max="15641" width="3.25" style="254" customWidth="1"/>
    <col min="15642" max="15642" width="1.5" style="254" customWidth="1"/>
    <col min="15643" max="15654" width="3.25" style="254" customWidth="1"/>
    <col min="15655" max="15655" width="1.5" style="254" customWidth="1"/>
    <col min="15656" max="15660" width="3.25" style="254" customWidth="1"/>
    <col min="15661" max="15661" width="1.5" style="254" customWidth="1"/>
    <col min="15662" max="15673" width="3.25" style="254" customWidth="1"/>
    <col min="15674" max="15674" width="1.625" style="254" customWidth="1"/>
    <col min="15675" max="15679" width="3.25" style="254" customWidth="1"/>
    <col min="15680" max="15680" width="1.5" style="254" customWidth="1"/>
    <col min="15681" max="15692" width="3.25" style="254" customWidth="1"/>
    <col min="15693" max="15872" width="2.25" style="254"/>
    <col min="15873" max="15873" width="2.25" style="254" customWidth="1"/>
    <col min="15874" max="15878" width="3.25" style="254" customWidth="1"/>
    <col min="15879" max="15879" width="1.5" style="254" customWidth="1"/>
    <col min="15880" max="15891" width="3.25" style="254" customWidth="1"/>
    <col min="15892" max="15892" width="1.625" style="254" customWidth="1"/>
    <col min="15893" max="15897" width="3.25" style="254" customWidth="1"/>
    <col min="15898" max="15898" width="1.5" style="254" customWidth="1"/>
    <col min="15899" max="15910" width="3.25" style="254" customWidth="1"/>
    <col min="15911" max="15911" width="1.5" style="254" customWidth="1"/>
    <col min="15912" max="15916" width="3.25" style="254" customWidth="1"/>
    <col min="15917" max="15917" width="1.5" style="254" customWidth="1"/>
    <col min="15918" max="15929" width="3.25" style="254" customWidth="1"/>
    <col min="15930" max="15930" width="1.625" style="254" customWidth="1"/>
    <col min="15931" max="15935" width="3.25" style="254" customWidth="1"/>
    <col min="15936" max="15936" width="1.5" style="254" customWidth="1"/>
    <col min="15937" max="15948" width="3.25" style="254" customWidth="1"/>
    <col min="15949" max="16128" width="2.25" style="254"/>
    <col min="16129" max="16129" width="2.25" style="254" customWidth="1"/>
    <col min="16130" max="16134" width="3.25" style="254" customWidth="1"/>
    <col min="16135" max="16135" width="1.5" style="254" customWidth="1"/>
    <col min="16136" max="16147" width="3.25" style="254" customWidth="1"/>
    <col min="16148" max="16148" width="1.625" style="254" customWidth="1"/>
    <col min="16149" max="16153" width="3.25" style="254" customWidth="1"/>
    <col min="16154" max="16154" width="1.5" style="254" customWidth="1"/>
    <col min="16155" max="16166" width="3.25" style="254" customWidth="1"/>
    <col min="16167" max="16167" width="1.5" style="254" customWidth="1"/>
    <col min="16168" max="16172" width="3.25" style="254" customWidth="1"/>
    <col min="16173" max="16173" width="1.5" style="254" customWidth="1"/>
    <col min="16174" max="16185" width="3.25" style="254" customWidth="1"/>
    <col min="16186" max="16186" width="1.625" style="254" customWidth="1"/>
    <col min="16187" max="16191" width="3.25" style="254" customWidth="1"/>
    <col min="16192" max="16192" width="1.5" style="254" customWidth="1"/>
    <col min="16193" max="16204" width="3.25" style="254" customWidth="1"/>
    <col min="16205" max="16384" width="2.25" style="254"/>
  </cols>
  <sheetData>
    <row r="1" spans="1:76" ht="24" customHeight="1">
      <c r="A1" s="379" t="s">
        <v>54</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253"/>
    </row>
    <row r="2" spans="1:76" ht="15.75" customHeight="1" thickBot="1">
      <c r="AM2" s="256"/>
      <c r="BP2" s="380" t="s">
        <v>809</v>
      </c>
      <c r="BQ2" s="381"/>
      <c r="BR2" s="381"/>
      <c r="BS2" s="381"/>
      <c r="BT2" s="381"/>
      <c r="BU2" s="381"/>
      <c r="BV2" s="381"/>
      <c r="BW2" s="381"/>
      <c r="BX2" s="381"/>
    </row>
    <row r="3" spans="1:76" ht="48" customHeight="1">
      <c r="B3" s="382" t="s">
        <v>55</v>
      </c>
      <c r="C3" s="382"/>
      <c r="D3" s="382"/>
      <c r="E3" s="382"/>
      <c r="F3" s="382"/>
      <c r="G3" s="383"/>
      <c r="H3" s="386" t="s">
        <v>56</v>
      </c>
      <c r="I3" s="382"/>
      <c r="J3" s="383"/>
      <c r="K3" s="388" t="s">
        <v>5</v>
      </c>
      <c r="L3" s="389"/>
      <c r="M3" s="389"/>
      <c r="N3" s="389"/>
      <c r="O3" s="389"/>
      <c r="P3" s="389"/>
      <c r="Q3" s="389"/>
      <c r="R3" s="389"/>
      <c r="S3" s="390"/>
      <c r="T3" s="258"/>
      <c r="U3" s="382" t="s">
        <v>55</v>
      </c>
      <c r="V3" s="382"/>
      <c r="W3" s="382"/>
      <c r="X3" s="382"/>
      <c r="Y3" s="382"/>
      <c r="Z3" s="383"/>
      <c r="AA3" s="386" t="s">
        <v>56</v>
      </c>
      <c r="AB3" s="382"/>
      <c r="AC3" s="383"/>
      <c r="AD3" s="388" t="s">
        <v>5</v>
      </c>
      <c r="AE3" s="389"/>
      <c r="AF3" s="389"/>
      <c r="AG3" s="389"/>
      <c r="AH3" s="389"/>
      <c r="AI3" s="389"/>
      <c r="AJ3" s="389"/>
      <c r="AK3" s="389"/>
      <c r="AL3" s="390"/>
      <c r="AM3" s="257"/>
      <c r="AN3" s="382" t="s">
        <v>57</v>
      </c>
      <c r="AO3" s="382"/>
      <c r="AP3" s="382"/>
      <c r="AQ3" s="382"/>
      <c r="AR3" s="382"/>
      <c r="AS3" s="383"/>
      <c r="AT3" s="386" t="s">
        <v>2</v>
      </c>
      <c r="AU3" s="382"/>
      <c r="AV3" s="383"/>
      <c r="AW3" s="388" t="s">
        <v>5</v>
      </c>
      <c r="AX3" s="389"/>
      <c r="AY3" s="389"/>
      <c r="AZ3" s="389"/>
      <c r="BA3" s="389"/>
      <c r="BB3" s="389"/>
      <c r="BC3" s="389"/>
      <c r="BD3" s="389"/>
      <c r="BE3" s="390"/>
      <c r="BF3" s="258"/>
      <c r="BG3" s="382" t="s">
        <v>57</v>
      </c>
      <c r="BH3" s="382"/>
      <c r="BI3" s="382"/>
      <c r="BJ3" s="382"/>
      <c r="BK3" s="382"/>
      <c r="BL3" s="383"/>
      <c r="BM3" s="386" t="s">
        <v>2</v>
      </c>
      <c r="BN3" s="382"/>
      <c r="BO3" s="383"/>
      <c r="BP3" s="388" t="s">
        <v>5</v>
      </c>
      <c r="BQ3" s="389"/>
      <c r="BR3" s="389"/>
      <c r="BS3" s="389"/>
      <c r="BT3" s="389"/>
      <c r="BU3" s="389"/>
      <c r="BV3" s="389"/>
      <c r="BW3" s="389"/>
      <c r="BX3" s="389"/>
    </row>
    <row r="4" spans="1:76" ht="29.25" customHeight="1">
      <c r="B4" s="384"/>
      <c r="C4" s="384"/>
      <c r="D4" s="384"/>
      <c r="E4" s="384"/>
      <c r="F4" s="384"/>
      <c r="G4" s="385"/>
      <c r="H4" s="387"/>
      <c r="I4" s="384"/>
      <c r="J4" s="385"/>
      <c r="K4" s="369" t="s">
        <v>3</v>
      </c>
      <c r="L4" s="370"/>
      <c r="M4" s="371"/>
      <c r="N4" s="369" t="s">
        <v>4</v>
      </c>
      <c r="O4" s="370"/>
      <c r="P4" s="371"/>
      <c r="Q4" s="369" t="s">
        <v>58</v>
      </c>
      <c r="R4" s="370"/>
      <c r="S4" s="391"/>
      <c r="T4" s="260"/>
      <c r="U4" s="384"/>
      <c r="V4" s="384"/>
      <c r="W4" s="384"/>
      <c r="X4" s="384"/>
      <c r="Y4" s="384"/>
      <c r="Z4" s="385"/>
      <c r="AA4" s="387"/>
      <c r="AB4" s="384"/>
      <c r="AC4" s="385"/>
      <c r="AD4" s="369" t="s">
        <v>3</v>
      </c>
      <c r="AE4" s="370"/>
      <c r="AF4" s="371"/>
      <c r="AG4" s="369" t="s">
        <v>4</v>
      </c>
      <c r="AH4" s="370"/>
      <c r="AI4" s="371"/>
      <c r="AJ4" s="369" t="s">
        <v>58</v>
      </c>
      <c r="AK4" s="370"/>
      <c r="AL4" s="391"/>
      <c r="AM4" s="259"/>
      <c r="AN4" s="384"/>
      <c r="AO4" s="384"/>
      <c r="AP4" s="384"/>
      <c r="AQ4" s="384"/>
      <c r="AR4" s="384"/>
      <c r="AS4" s="385"/>
      <c r="AT4" s="387"/>
      <c r="AU4" s="384"/>
      <c r="AV4" s="385"/>
      <c r="AW4" s="369" t="s">
        <v>3</v>
      </c>
      <c r="AX4" s="370"/>
      <c r="AY4" s="371"/>
      <c r="AZ4" s="369" t="s">
        <v>4</v>
      </c>
      <c r="BA4" s="370"/>
      <c r="BB4" s="371"/>
      <c r="BC4" s="369" t="s">
        <v>58</v>
      </c>
      <c r="BD4" s="370"/>
      <c r="BE4" s="391"/>
      <c r="BF4" s="260"/>
      <c r="BG4" s="384"/>
      <c r="BH4" s="384"/>
      <c r="BI4" s="384"/>
      <c r="BJ4" s="384"/>
      <c r="BK4" s="384"/>
      <c r="BL4" s="385"/>
      <c r="BM4" s="387"/>
      <c r="BN4" s="384"/>
      <c r="BO4" s="385"/>
      <c r="BP4" s="369" t="s">
        <v>3</v>
      </c>
      <c r="BQ4" s="370"/>
      <c r="BR4" s="371"/>
      <c r="BS4" s="369" t="s">
        <v>4</v>
      </c>
      <c r="BT4" s="370"/>
      <c r="BU4" s="371"/>
      <c r="BV4" s="369" t="s">
        <v>58</v>
      </c>
      <c r="BW4" s="370"/>
      <c r="BX4" s="370"/>
    </row>
    <row r="5" spans="1:76" ht="33" customHeight="1">
      <c r="B5" s="374" t="s">
        <v>59</v>
      </c>
      <c r="C5" s="374"/>
      <c r="D5" s="374"/>
      <c r="E5" s="374"/>
      <c r="F5" s="374"/>
      <c r="G5" s="375"/>
      <c r="H5" s="376">
        <f>'Data_3-4'!O2</f>
        <v>249</v>
      </c>
      <c r="I5" s="372"/>
      <c r="J5" s="372"/>
      <c r="K5" s="372">
        <f>'Data_3-4'!L2</f>
        <v>237</v>
      </c>
      <c r="L5" s="372"/>
      <c r="M5" s="372"/>
      <c r="N5" s="372">
        <f>'Data_3-4'!M2</f>
        <v>247</v>
      </c>
      <c r="O5" s="372"/>
      <c r="P5" s="372"/>
      <c r="Q5" s="372">
        <f>K5+N5</f>
        <v>484</v>
      </c>
      <c r="R5" s="372"/>
      <c r="S5" s="373"/>
      <c r="T5" s="261"/>
      <c r="U5" s="374" t="s">
        <v>60</v>
      </c>
      <c r="V5" s="374"/>
      <c r="W5" s="374"/>
      <c r="X5" s="374"/>
      <c r="Y5" s="374"/>
      <c r="Z5" s="375"/>
      <c r="AA5" s="376">
        <f>'Data_3-4'!O47</f>
        <v>92</v>
      </c>
      <c r="AB5" s="372"/>
      <c r="AC5" s="372"/>
      <c r="AD5" s="372">
        <f>'Data_3-4'!L47</f>
        <v>88</v>
      </c>
      <c r="AE5" s="372"/>
      <c r="AF5" s="372"/>
      <c r="AG5" s="372">
        <f>'Data_3-4'!M47</f>
        <v>91</v>
      </c>
      <c r="AH5" s="372"/>
      <c r="AI5" s="372"/>
      <c r="AJ5" s="372">
        <f>AD5+AG5</f>
        <v>179</v>
      </c>
      <c r="AK5" s="372"/>
      <c r="AL5" s="373"/>
      <c r="AM5" s="262"/>
      <c r="AN5" s="374" t="s">
        <v>61</v>
      </c>
      <c r="AO5" s="374"/>
      <c r="AP5" s="374"/>
      <c r="AQ5" s="374"/>
      <c r="AR5" s="374"/>
      <c r="AS5" s="375"/>
      <c r="AT5" s="376">
        <f>'Data_3-4'!O92</f>
        <v>0</v>
      </c>
      <c r="AU5" s="372"/>
      <c r="AV5" s="372"/>
      <c r="AW5" s="372">
        <f>'Data_3-4'!L92</f>
        <v>0</v>
      </c>
      <c r="AX5" s="372"/>
      <c r="AY5" s="372"/>
      <c r="AZ5" s="372">
        <f>'Data_3-4'!M92</f>
        <v>0</v>
      </c>
      <c r="BA5" s="372"/>
      <c r="BB5" s="372"/>
      <c r="BC5" s="372">
        <f>AW5+AZ5</f>
        <v>0</v>
      </c>
      <c r="BD5" s="372"/>
      <c r="BE5" s="373"/>
      <c r="BF5" s="261"/>
      <c r="BG5" s="377" t="s">
        <v>748</v>
      </c>
      <c r="BH5" s="377"/>
      <c r="BI5" s="377"/>
      <c r="BJ5" s="377"/>
      <c r="BK5" s="377"/>
      <c r="BL5" s="378"/>
      <c r="BM5" s="376">
        <f>'Data_3-4'!O136</f>
        <v>37</v>
      </c>
      <c r="BN5" s="372"/>
      <c r="BO5" s="372"/>
      <c r="BP5" s="372">
        <f>'Data_3-4'!L136</f>
        <v>44</v>
      </c>
      <c r="BQ5" s="372"/>
      <c r="BR5" s="372"/>
      <c r="BS5" s="372">
        <f>'Data_3-4'!M136</f>
        <v>51</v>
      </c>
      <c r="BT5" s="372"/>
      <c r="BU5" s="372"/>
      <c r="BV5" s="372">
        <f>BP5+BS5</f>
        <v>95</v>
      </c>
      <c r="BW5" s="372"/>
      <c r="BX5" s="372"/>
    </row>
    <row r="6" spans="1:76" ht="22.5" customHeight="1">
      <c r="B6" s="393" t="s">
        <v>62</v>
      </c>
      <c r="C6" s="393"/>
      <c r="D6" s="393"/>
      <c r="E6" s="393"/>
      <c r="F6" s="393"/>
      <c r="G6" s="394"/>
      <c r="H6" s="367">
        <f>'Data_3-4'!O3</f>
        <v>175</v>
      </c>
      <c r="I6" s="368"/>
      <c r="J6" s="368"/>
      <c r="K6" s="368">
        <f>'Data_3-4'!L3</f>
        <v>185</v>
      </c>
      <c r="L6" s="368"/>
      <c r="M6" s="368"/>
      <c r="N6" s="368">
        <f>'Data_3-4'!M3</f>
        <v>184</v>
      </c>
      <c r="O6" s="368"/>
      <c r="P6" s="368"/>
      <c r="Q6" s="368">
        <f>K6+N6</f>
        <v>369</v>
      </c>
      <c r="R6" s="368"/>
      <c r="S6" s="392"/>
      <c r="T6" s="261"/>
      <c r="U6" s="377" t="s">
        <v>63</v>
      </c>
      <c r="V6" s="377"/>
      <c r="W6" s="377"/>
      <c r="X6" s="377"/>
      <c r="Y6" s="377"/>
      <c r="Z6" s="378"/>
      <c r="AA6" s="367">
        <f>'Data_3-4'!O48</f>
        <v>59</v>
      </c>
      <c r="AB6" s="368"/>
      <c r="AC6" s="368"/>
      <c r="AD6" s="368">
        <f>'Data_3-4'!L48</f>
        <v>57</v>
      </c>
      <c r="AE6" s="368"/>
      <c r="AF6" s="368"/>
      <c r="AG6" s="368">
        <f>'Data_3-4'!M48</f>
        <v>68</v>
      </c>
      <c r="AH6" s="368"/>
      <c r="AI6" s="368"/>
      <c r="AJ6" s="368">
        <f>AD6+AG6</f>
        <v>125</v>
      </c>
      <c r="AK6" s="368"/>
      <c r="AL6" s="392"/>
      <c r="AM6" s="263"/>
      <c r="AN6" s="377" t="s">
        <v>64</v>
      </c>
      <c r="AO6" s="377"/>
      <c r="AP6" s="377"/>
      <c r="AQ6" s="377"/>
      <c r="AR6" s="377"/>
      <c r="AS6" s="378"/>
      <c r="AT6" s="367">
        <f>'Data_3-4'!O93</f>
        <v>89</v>
      </c>
      <c r="AU6" s="368"/>
      <c r="AV6" s="368"/>
      <c r="AW6" s="368">
        <f>'Data_3-4'!L93</f>
        <v>77</v>
      </c>
      <c r="AX6" s="368"/>
      <c r="AY6" s="368"/>
      <c r="AZ6" s="368">
        <f>'Data_3-4'!M93</f>
        <v>79</v>
      </c>
      <c r="BA6" s="368"/>
      <c r="BB6" s="368"/>
      <c r="BC6" s="368">
        <f>AW6+AZ6</f>
        <v>156</v>
      </c>
      <c r="BD6" s="368"/>
      <c r="BE6" s="392"/>
      <c r="BF6" s="261"/>
      <c r="BG6" s="377" t="s">
        <v>749</v>
      </c>
      <c r="BH6" s="377"/>
      <c r="BI6" s="377"/>
      <c r="BJ6" s="377"/>
      <c r="BK6" s="377"/>
      <c r="BL6" s="378"/>
      <c r="BM6" s="395">
        <f>'Data_3-4'!O137</f>
        <v>9</v>
      </c>
      <c r="BN6" s="396"/>
      <c r="BO6" s="396"/>
      <c r="BP6" s="396">
        <f>'Data_3-4'!L137</f>
        <v>10</v>
      </c>
      <c r="BQ6" s="396"/>
      <c r="BR6" s="396"/>
      <c r="BS6" s="396">
        <f>'Data_3-4'!M137</f>
        <v>7</v>
      </c>
      <c r="BT6" s="396"/>
      <c r="BU6" s="396"/>
      <c r="BV6" s="396">
        <f>BP6+BS6</f>
        <v>17</v>
      </c>
      <c r="BW6" s="396"/>
      <c r="BX6" s="396"/>
    </row>
    <row r="7" spans="1:76" ht="24.75" customHeight="1">
      <c r="B7" s="377" t="s">
        <v>66</v>
      </c>
      <c r="C7" s="377"/>
      <c r="D7" s="377"/>
      <c r="E7" s="377"/>
      <c r="F7" s="377"/>
      <c r="G7" s="378"/>
      <c r="H7" s="367">
        <f>'Data_3-4'!O4</f>
        <v>133</v>
      </c>
      <c r="I7" s="368"/>
      <c r="J7" s="368"/>
      <c r="K7" s="368">
        <f>'Data_3-4'!L4</f>
        <v>125</v>
      </c>
      <c r="L7" s="368"/>
      <c r="M7" s="368"/>
      <c r="N7" s="368">
        <f>'Data_3-4'!M4</f>
        <v>124</v>
      </c>
      <c r="O7" s="368"/>
      <c r="P7" s="368"/>
      <c r="Q7" s="368">
        <f>K7+N7</f>
        <v>249</v>
      </c>
      <c r="R7" s="368"/>
      <c r="S7" s="392"/>
      <c r="T7" s="261"/>
      <c r="U7" s="377" t="s">
        <v>67</v>
      </c>
      <c r="V7" s="377"/>
      <c r="W7" s="377"/>
      <c r="X7" s="377"/>
      <c r="Y7" s="377"/>
      <c r="Z7" s="378"/>
      <c r="AA7" s="367">
        <f>'Data_3-4'!O49</f>
        <v>88</v>
      </c>
      <c r="AB7" s="368"/>
      <c r="AC7" s="368"/>
      <c r="AD7" s="368">
        <f>'Data_3-4'!L49</f>
        <v>66</v>
      </c>
      <c r="AE7" s="368"/>
      <c r="AF7" s="368"/>
      <c r="AG7" s="368">
        <f>'Data_3-4'!M49</f>
        <v>87</v>
      </c>
      <c r="AH7" s="368"/>
      <c r="AI7" s="368"/>
      <c r="AJ7" s="368">
        <f t="shared" ref="AJ7:AJ49" si="0">AD7+AG7</f>
        <v>153</v>
      </c>
      <c r="AK7" s="368"/>
      <c r="AL7" s="392"/>
      <c r="AM7" s="263"/>
      <c r="AN7" s="377" t="s">
        <v>68</v>
      </c>
      <c r="AO7" s="377"/>
      <c r="AP7" s="377"/>
      <c r="AQ7" s="377"/>
      <c r="AR7" s="377"/>
      <c r="AS7" s="378"/>
      <c r="AT7" s="367">
        <f>'Data_3-4'!O94</f>
        <v>92</v>
      </c>
      <c r="AU7" s="368"/>
      <c r="AV7" s="368"/>
      <c r="AW7" s="368">
        <f>'Data_3-4'!L94</f>
        <v>91</v>
      </c>
      <c r="AX7" s="368"/>
      <c r="AY7" s="368"/>
      <c r="AZ7" s="368">
        <f>'Data_3-4'!M94</f>
        <v>103</v>
      </c>
      <c r="BA7" s="368"/>
      <c r="BB7" s="368"/>
      <c r="BC7" s="368">
        <f t="shared" ref="BC7:BC26" si="1">AW7+AZ7</f>
        <v>194</v>
      </c>
      <c r="BD7" s="368"/>
      <c r="BE7" s="392"/>
      <c r="BF7" s="261"/>
      <c r="BG7" s="377" t="s">
        <v>65</v>
      </c>
      <c r="BH7" s="377"/>
      <c r="BI7" s="377"/>
      <c r="BJ7" s="377"/>
      <c r="BK7" s="377"/>
      <c r="BL7" s="378"/>
      <c r="BM7" s="367">
        <f>'Data_3-4'!O138</f>
        <v>13</v>
      </c>
      <c r="BN7" s="368"/>
      <c r="BO7" s="368"/>
      <c r="BP7" s="368">
        <f>'Data_3-4'!L138</f>
        <v>13</v>
      </c>
      <c r="BQ7" s="368"/>
      <c r="BR7" s="368"/>
      <c r="BS7" s="368">
        <f>'Data_3-4'!M138</f>
        <v>8</v>
      </c>
      <c r="BT7" s="368"/>
      <c r="BU7" s="368"/>
      <c r="BV7" s="368">
        <f t="shared" ref="BV7:BV9" si="2">BP7+BS7</f>
        <v>21</v>
      </c>
      <c r="BW7" s="368"/>
      <c r="BX7" s="368"/>
    </row>
    <row r="8" spans="1:76" ht="24.75" customHeight="1">
      <c r="B8" s="377" t="s">
        <v>69</v>
      </c>
      <c r="C8" s="377"/>
      <c r="D8" s="377"/>
      <c r="E8" s="377"/>
      <c r="F8" s="377"/>
      <c r="G8" s="378"/>
      <c r="H8" s="367">
        <f>'Data_3-4'!O5</f>
        <v>230</v>
      </c>
      <c r="I8" s="368"/>
      <c r="J8" s="368"/>
      <c r="K8" s="368">
        <f>'Data_3-4'!L5</f>
        <v>217</v>
      </c>
      <c r="L8" s="368"/>
      <c r="M8" s="368"/>
      <c r="N8" s="368">
        <f>'Data_3-4'!M5</f>
        <v>231</v>
      </c>
      <c r="O8" s="368"/>
      <c r="P8" s="368"/>
      <c r="Q8" s="368">
        <f>K8+N8</f>
        <v>448</v>
      </c>
      <c r="R8" s="368"/>
      <c r="S8" s="392"/>
      <c r="T8" s="261"/>
      <c r="U8" s="377" t="s">
        <v>70</v>
      </c>
      <c r="V8" s="377"/>
      <c r="W8" s="377"/>
      <c r="X8" s="377"/>
      <c r="Y8" s="377"/>
      <c r="Z8" s="378"/>
      <c r="AA8" s="367">
        <f>'Data_3-4'!O50</f>
        <v>38</v>
      </c>
      <c r="AB8" s="368"/>
      <c r="AC8" s="368"/>
      <c r="AD8" s="368">
        <f>'Data_3-4'!L50</f>
        <v>28</v>
      </c>
      <c r="AE8" s="368"/>
      <c r="AF8" s="368"/>
      <c r="AG8" s="368">
        <f>'Data_3-4'!M50</f>
        <v>43</v>
      </c>
      <c r="AH8" s="368"/>
      <c r="AI8" s="368"/>
      <c r="AJ8" s="368">
        <f t="shared" si="0"/>
        <v>71</v>
      </c>
      <c r="AK8" s="368"/>
      <c r="AL8" s="392"/>
      <c r="AM8" s="263"/>
      <c r="AN8" s="377" t="s">
        <v>71</v>
      </c>
      <c r="AO8" s="377"/>
      <c r="AP8" s="377"/>
      <c r="AQ8" s="377"/>
      <c r="AR8" s="377"/>
      <c r="AS8" s="378"/>
      <c r="AT8" s="367">
        <f>'Data_3-4'!O95</f>
        <v>230</v>
      </c>
      <c r="AU8" s="368"/>
      <c r="AV8" s="368"/>
      <c r="AW8" s="368">
        <f>'Data_3-4'!L95</f>
        <v>253</v>
      </c>
      <c r="AX8" s="368"/>
      <c r="AY8" s="368"/>
      <c r="AZ8" s="368">
        <f>'Data_3-4'!M95</f>
        <v>259</v>
      </c>
      <c r="BA8" s="368"/>
      <c r="BB8" s="368"/>
      <c r="BC8" s="368">
        <f t="shared" si="1"/>
        <v>512</v>
      </c>
      <c r="BD8" s="368"/>
      <c r="BE8" s="392"/>
      <c r="BF8" s="261"/>
      <c r="BG8" s="377" t="s">
        <v>747</v>
      </c>
      <c r="BH8" s="377"/>
      <c r="BI8" s="377"/>
      <c r="BJ8" s="377"/>
      <c r="BK8" s="377"/>
      <c r="BL8" s="378"/>
      <c r="BM8" s="367">
        <f>'Data_3-4'!O139</f>
        <v>45</v>
      </c>
      <c r="BN8" s="368"/>
      <c r="BO8" s="368"/>
      <c r="BP8" s="368">
        <f>'Data_3-4'!L139</f>
        <v>67</v>
      </c>
      <c r="BQ8" s="368"/>
      <c r="BR8" s="368"/>
      <c r="BS8" s="368">
        <f>'Data_3-4'!M139</f>
        <v>67</v>
      </c>
      <c r="BT8" s="368"/>
      <c r="BU8" s="368"/>
      <c r="BV8" s="368">
        <f t="shared" si="2"/>
        <v>134</v>
      </c>
      <c r="BW8" s="368"/>
      <c r="BX8" s="368"/>
    </row>
    <row r="9" spans="1:76" ht="24.75" customHeight="1">
      <c r="B9" s="377" t="s">
        <v>72</v>
      </c>
      <c r="C9" s="377"/>
      <c r="D9" s="377"/>
      <c r="E9" s="377"/>
      <c r="F9" s="377"/>
      <c r="G9" s="378"/>
      <c r="H9" s="367">
        <f>'Data_3-4'!O6</f>
        <v>0</v>
      </c>
      <c r="I9" s="368"/>
      <c r="J9" s="368"/>
      <c r="K9" s="368">
        <f>'Data_3-4'!L6</f>
        <v>0</v>
      </c>
      <c r="L9" s="368"/>
      <c r="M9" s="368"/>
      <c r="N9" s="368">
        <f>'Data_3-4'!M6</f>
        <v>0</v>
      </c>
      <c r="O9" s="368"/>
      <c r="P9" s="368"/>
      <c r="Q9" s="368">
        <f>K9+N9</f>
        <v>0</v>
      </c>
      <c r="R9" s="368"/>
      <c r="S9" s="392"/>
      <c r="T9" s="261"/>
      <c r="U9" s="377" t="s">
        <v>73</v>
      </c>
      <c r="V9" s="377"/>
      <c r="W9" s="377"/>
      <c r="X9" s="377"/>
      <c r="Y9" s="377"/>
      <c r="Z9" s="378"/>
      <c r="AA9" s="367">
        <f>'Data_3-4'!O51</f>
        <v>138</v>
      </c>
      <c r="AB9" s="368"/>
      <c r="AC9" s="368"/>
      <c r="AD9" s="368">
        <f>'Data_3-4'!L51</f>
        <v>114</v>
      </c>
      <c r="AE9" s="368"/>
      <c r="AF9" s="368"/>
      <c r="AG9" s="368">
        <f>'Data_3-4'!M51</f>
        <v>123</v>
      </c>
      <c r="AH9" s="368"/>
      <c r="AI9" s="368"/>
      <c r="AJ9" s="368">
        <f t="shared" si="0"/>
        <v>237</v>
      </c>
      <c r="AK9" s="368"/>
      <c r="AL9" s="392"/>
      <c r="AM9" s="263"/>
      <c r="AN9" s="377" t="s">
        <v>74</v>
      </c>
      <c r="AO9" s="377"/>
      <c r="AP9" s="377"/>
      <c r="AQ9" s="377"/>
      <c r="AR9" s="377"/>
      <c r="AS9" s="378"/>
      <c r="AT9" s="367">
        <f>'Data_3-4'!O96</f>
        <v>262</v>
      </c>
      <c r="AU9" s="368"/>
      <c r="AV9" s="368"/>
      <c r="AW9" s="368">
        <f>'Data_3-4'!L96</f>
        <v>252</v>
      </c>
      <c r="AX9" s="368"/>
      <c r="AY9" s="368"/>
      <c r="AZ9" s="368">
        <f>'Data_3-4'!M96</f>
        <v>286</v>
      </c>
      <c r="BA9" s="368"/>
      <c r="BB9" s="368"/>
      <c r="BC9" s="368">
        <f t="shared" si="1"/>
        <v>538</v>
      </c>
      <c r="BD9" s="368"/>
      <c r="BE9" s="392"/>
      <c r="BF9" s="261"/>
      <c r="BG9" s="377" t="s">
        <v>746</v>
      </c>
      <c r="BH9" s="377"/>
      <c r="BI9" s="377"/>
      <c r="BJ9" s="377"/>
      <c r="BK9" s="377"/>
      <c r="BL9" s="378"/>
      <c r="BM9" s="367">
        <f>'Data_3-4'!O140</f>
        <v>1</v>
      </c>
      <c r="BN9" s="368"/>
      <c r="BO9" s="368"/>
      <c r="BP9" s="368">
        <f>'Data_3-4'!L140</f>
        <v>1</v>
      </c>
      <c r="BQ9" s="368"/>
      <c r="BR9" s="368"/>
      <c r="BS9" s="368">
        <f>'Data_3-4'!M140</f>
        <v>0</v>
      </c>
      <c r="BT9" s="368"/>
      <c r="BU9" s="368"/>
      <c r="BV9" s="368">
        <f t="shared" si="2"/>
        <v>1</v>
      </c>
      <c r="BW9" s="368"/>
      <c r="BX9" s="368"/>
    </row>
    <row r="10" spans="1:76" ht="24.75" customHeight="1">
      <c r="B10" s="377" t="s">
        <v>76</v>
      </c>
      <c r="C10" s="377"/>
      <c r="D10" s="377"/>
      <c r="E10" s="377"/>
      <c r="F10" s="377"/>
      <c r="G10" s="378"/>
      <c r="H10" s="367">
        <f>'Data_3-4'!O7</f>
        <v>72</v>
      </c>
      <c r="I10" s="368"/>
      <c r="J10" s="368"/>
      <c r="K10" s="368">
        <f>'Data_3-4'!L7</f>
        <v>58</v>
      </c>
      <c r="L10" s="368"/>
      <c r="M10" s="368"/>
      <c r="N10" s="368">
        <f>'Data_3-4'!M7</f>
        <v>74</v>
      </c>
      <c r="O10" s="368"/>
      <c r="P10" s="368"/>
      <c r="Q10" s="368">
        <f t="shared" ref="Q10:Q28" si="3">K10+N10</f>
        <v>132</v>
      </c>
      <c r="R10" s="368"/>
      <c r="S10" s="392"/>
      <c r="T10" s="261"/>
      <c r="U10" s="377" t="s">
        <v>77</v>
      </c>
      <c r="V10" s="377"/>
      <c r="W10" s="377"/>
      <c r="X10" s="377"/>
      <c r="Y10" s="377"/>
      <c r="Z10" s="378"/>
      <c r="AA10" s="367">
        <f>'Data_3-4'!O52</f>
        <v>100</v>
      </c>
      <c r="AB10" s="368"/>
      <c r="AC10" s="368"/>
      <c r="AD10" s="368">
        <f>'Data_3-4'!L52</f>
        <v>95</v>
      </c>
      <c r="AE10" s="368"/>
      <c r="AF10" s="368"/>
      <c r="AG10" s="368">
        <f>'Data_3-4'!M52</f>
        <v>102</v>
      </c>
      <c r="AH10" s="368"/>
      <c r="AI10" s="368"/>
      <c r="AJ10" s="368">
        <f t="shared" si="0"/>
        <v>197</v>
      </c>
      <c r="AK10" s="368"/>
      <c r="AL10" s="392"/>
      <c r="AM10" s="263"/>
      <c r="AN10" s="377" t="s">
        <v>78</v>
      </c>
      <c r="AO10" s="377"/>
      <c r="AP10" s="377"/>
      <c r="AQ10" s="377"/>
      <c r="AR10" s="377"/>
      <c r="AS10" s="378"/>
      <c r="AT10" s="367">
        <f>'Data_3-4'!O97</f>
        <v>1</v>
      </c>
      <c r="AU10" s="368"/>
      <c r="AV10" s="368"/>
      <c r="AW10" s="368">
        <f>'Data_3-4'!L97</f>
        <v>0</v>
      </c>
      <c r="AX10" s="368"/>
      <c r="AY10" s="368"/>
      <c r="AZ10" s="368">
        <f>'Data_3-4'!M97</f>
        <v>2</v>
      </c>
      <c r="BA10" s="368"/>
      <c r="BB10" s="368"/>
      <c r="BC10" s="368">
        <f t="shared" si="1"/>
        <v>2</v>
      </c>
      <c r="BD10" s="368"/>
      <c r="BE10" s="392"/>
      <c r="BF10" s="261"/>
      <c r="BG10" s="377" t="s">
        <v>75</v>
      </c>
      <c r="BH10" s="377"/>
      <c r="BI10" s="377"/>
      <c r="BJ10" s="377"/>
      <c r="BK10" s="377"/>
      <c r="BL10" s="378"/>
      <c r="BM10" s="367">
        <f>'Data_3-4'!O141</f>
        <v>0</v>
      </c>
      <c r="BN10" s="368"/>
      <c r="BO10" s="368"/>
      <c r="BP10" s="368">
        <f>'Data_3-4'!L141</f>
        <v>0</v>
      </c>
      <c r="BQ10" s="368"/>
      <c r="BR10" s="368"/>
      <c r="BS10" s="368">
        <f>'Data_3-4'!M141</f>
        <v>0</v>
      </c>
      <c r="BT10" s="368"/>
      <c r="BU10" s="368"/>
      <c r="BV10" s="368">
        <f t="shared" ref="BV10" si="4">BP10+BS10</f>
        <v>0</v>
      </c>
      <c r="BW10" s="368"/>
      <c r="BX10" s="368"/>
    </row>
    <row r="11" spans="1:76" ht="24.75" customHeight="1">
      <c r="B11" s="377" t="s">
        <v>80</v>
      </c>
      <c r="C11" s="377"/>
      <c r="D11" s="377"/>
      <c r="E11" s="377"/>
      <c r="F11" s="377"/>
      <c r="G11" s="378"/>
      <c r="H11" s="367">
        <f>'Data_3-4'!O8</f>
        <v>177</v>
      </c>
      <c r="I11" s="368"/>
      <c r="J11" s="368"/>
      <c r="K11" s="368">
        <f>'Data_3-4'!L8</f>
        <v>182</v>
      </c>
      <c r="L11" s="368"/>
      <c r="M11" s="368"/>
      <c r="N11" s="368">
        <f>'Data_3-4'!M8</f>
        <v>185</v>
      </c>
      <c r="O11" s="368"/>
      <c r="P11" s="368"/>
      <c r="Q11" s="368">
        <f t="shared" si="3"/>
        <v>367</v>
      </c>
      <c r="R11" s="368"/>
      <c r="S11" s="392"/>
      <c r="T11" s="261"/>
      <c r="U11" s="377" t="s">
        <v>81</v>
      </c>
      <c r="V11" s="377"/>
      <c r="W11" s="377"/>
      <c r="X11" s="377"/>
      <c r="Y11" s="377"/>
      <c r="Z11" s="378"/>
      <c r="AA11" s="367">
        <f>'Data_3-4'!O53</f>
        <v>383</v>
      </c>
      <c r="AB11" s="368"/>
      <c r="AC11" s="368"/>
      <c r="AD11" s="368">
        <f>'Data_3-4'!L53</f>
        <v>337</v>
      </c>
      <c r="AE11" s="368"/>
      <c r="AF11" s="368"/>
      <c r="AG11" s="368">
        <f>'Data_3-4'!M53</f>
        <v>381</v>
      </c>
      <c r="AH11" s="368"/>
      <c r="AI11" s="368"/>
      <c r="AJ11" s="368">
        <f t="shared" si="0"/>
        <v>718</v>
      </c>
      <c r="AK11" s="368"/>
      <c r="AL11" s="392"/>
      <c r="AM11" s="263"/>
      <c r="AN11" s="377" t="s">
        <v>82</v>
      </c>
      <c r="AO11" s="377"/>
      <c r="AP11" s="377"/>
      <c r="AQ11" s="377"/>
      <c r="AR11" s="377"/>
      <c r="AS11" s="378"/>
      <c r="AT11" s="367">
        <f>'Data_3-4'!O98</f>
        <v>72</v>
      </c>
      <c r="AU11" s="368"/>
      <c r="AV11" s="368"/>
      <c r="AW11" s="368">
        <f>'Data_3-4'!L98</f>
        <v>57</v>
      </c>
      <c r="AX11" s="368"/>
      <c r="AY11" s="368"/>
      <c r="AZ11" s="368">
        <f>'Data_3-4'!M98</f>
        <v>51</v>
      </c>
      <c r="BA11" s="368"/>
      <c r="BB11" s="368"/>
      <c r="BC11" s="368">
        <f t="shared" si="1"/>
        <v>108</v>
      </c>
      <c r="BD11" s="368"/>
      <c r="BE11" s="392"/>
      <c r="BF11" s="261"/>
      <c r="BG11" s="377" t="s">
        <v>79</v>
      </c>
      <c r="BH11" s="377"/>
      <c r="BI11" s="377"/>
      <c r="BJ11" s="377"/>
      <c r="BK11" s="377"/>
      <c r="BL11" s="378"/>
      <c r="BM11" s="367">
        <f>'Data_3-4'!O142</f>
        <v>33</v>
      </c>
      <c r="BN11" s="368"/>
      <c r="BO11" s="368"/>
      <c r="BP11" s="368">
        <f>'Data_3-4'!L142</f>
        <v>37</v>
      </c>
      <c r="BQ11" s="368"/>
      <c r="BR11" s="368"/>
      <c r="BS11" s="368">
        <f>'Data_3-4'!M142</f>
        <v>44</v>
      </c>
      <c r="BT11" s="368"/>
      <c r="BU11" s="368"/>
      <c r="BV11" s="368">
        <f t="shared" ref="BV11" si="5">BP11+BS11</f>
        <v>81</v>
      </c>
      <c r="BW11" s="368"/>
      <c r="BX11" s="368"/>
    </row>
    <row r="12" spans="1:76" ht="24.75" customHeight="1">
      <c r="B12" s="377" t="s">
        <v>84</v>
      </c>
      <c r="C12" s="377"/>
      <c r="D12" s="377"/>
      <c r="E12" s="377"/>
      <c r="F12" s="377"/>
      <c r="G12" s="378"/>
      <c r="H12" s="367">
        <f>'Data_3-4'!O9</f>
        <v>325</v>
      </c>
      <c r="I12" s="368"/>
      <c r="J12" s="368"/>
      <c r="K12" s="368">
        <f>'Data_3-4'!L9</f>
        <v>288</v>
      </c>
      <c r="L12" s="368"/>
      <c r="M12" s="368"/>
      <c r="N12" s="368">
        <f>'Data_3-4'!M9</f>
        <v>284</v>
      </c>
      <c r="O12" s="368"/>
      <c r="P12" s="368"/>
      <c r="Q12" s="368">
        <f t="shared" si="3"/>
        <v>572</v>
      </c>
      <c r="R12" s="368"/>
      <c r="S12" s="392"/>
      <c r="T12" s="261"/>
      <c r="U12" s="377" t="s">
        <v>85</v>
      </c>
      <c r="V12" s="377"/>
      <c r="W12" s="377"/>
      <c r="X12" s="377"/>
      <c r="Y12" s="377"/>
      <c r="Z12" s="378"/>
      <c r="AA12" s="367">
        <f>'Data_3-4'!O54</f>
        <v>274</v>
      </c>
      <c r="AB12" s="368"/>
      <c r="AC12" s="368"/>
      <c r="AD12" s="368">
        <f>'Data_3-4'!L54</f>
        <v>272</v>
      </c>
      <c r="AE12" s="368"/>
      <c r="AF12" s="368"/>
      <c r="AG12" s="368">
        <f>'Data_3-4'!M54</f>
        <v>275</v>
      </c>
      <c r="AH12" s="368"/>
      <c r="AI12" s="368"/>
      <c r="AJ12" s="368">
        <f t="shared" si="0"/>
        <v>547</v>
      </c>
      <c r="AK12" s="368"/>
      <c r="AL12" s="392"/>
      <c r="AM12" s="263"/>
      <c r="AN12" s="377" t="s">
        <v>86</v>
      </c>
      <c r="AO12" s="377"/>
      <c r="AP12" s="377"/>
      <c r="AQ12" s="377"/>
      <c r="AR12" s="377"/>
      <c r="AS12" s="378"/>
      <c r="AT12" s="367">
        <f>'Data_3-4'!O99</f>
        <v>181</v>
      </c>
      <c r="AU12" s="368"/>
      <c r="AV12" s="368"/>
      <c r="AW12" s="368">
        <f>'Data_3-4'!L99</f>
        <v>193</v>
      </c>
      <c r="AX12" s="368"/>
      <c r="AY12" s="368"/>
      <c r="AZ12" s="368">
        <f>'Data_3-4'!M99</f>
        <v>218</v>
      </c>
      <c r="BA12" s="368"/>
      <c r="BB12" s="368"/>
      <c r="BC12" s="368">
        <f t="shared" si="1"/>
        <v>411</v>
      </c>
      <c r="BD12" s="368"/>
      <c r="BE12" s="392"/>
      <c r="BF12" s="261"/>
      <c r="BG12" s="377" t="s">
        <v>83</v>
      </c>
      <c r="BH12" s="377"/>
      <c r="BI12" s="377"/>
      <c r="BJ12" s="377"/>
      <c r="BK12" s="377"/>
      <c r="BL12" s="378"/>
      <c r="BM12" s="367">
        <f>'Data_3-4'!O143</f>
        <v>0</v>
      </c>
      <c r="BN12" s="368"/>
      <c r="BO12" s="368"/>
      <c r="BP12" s="368">
        <f>'Data_3-4'!L143</f>
        <v>0</v>
      </c>
      <c r="BQ12" s="368"/>
      <c r="BR12" s="368"/>
      <c r="BS12" s="368">
        <f>'Data_3-4'!M143</f>
        <v>0</v>
      </c>
      <c r="BT12" s="368"/>
      <c r="BU12" s="368"/>
      <c r="BV12" s="368">
        <f t="shared" ref="BV12" si="6">BP12+BS12</f>
        <v>0</v>
      </c>
      <c r="BW12" s="368"/>
      <c r="BX12" s="368"/>
    </row>
    <row r="13" spans="1:76" ht="24.75" customHeight="1">
      <c r="B13" s="377" t="s">
        <v>87</v>
      </c>
      <c r="C13" s="377"/>
      <c r="D13" s="377"/>
      <c r="E13" s="377"/>
      <c r="F13" s="377"/>
      <c r="G13" s="378"/>
      <c r="H13" s="367">
        <f>'Data_3-4'!O10</f>
        <v>40</v>
      </c>
      <c r="I13" s="368"/>
      <c r="J13" s="368"/>
      <c r="K13" s="368">
        <f>'Data_3-4'!L10</f>
        <v>48</v>
      </c>
      <c r="L13" s="368"/>
      <c r="M13" s="368"/>
      <c r="N13" s="368">
        <f>'Data_3-4'!M10</f>
        <v>42</v>
      </c>
      <c r="O13" s="368"/>
      <c r="P13" s="368"/>
      <c r="Q13" s="368">
        <f t="shared" si="3"/>
        <v>90</v>
      </c>
      <c r="R13" s="368"/>
      <c r="S13" s="392"/>
      <c r="T13" s="261"/>
      <c r="U13" s="377" t="s">
        <v>62</v>
      </c>
      <c r="V13" s="377"/>
      <c r="W13" s="377"/>
      <c r="X13" s="377"/>
      <c r="Y13" s="377"/>
      <c r="Z13" s="378"/>
      <c r="AA13" s="367">
        <f>'Data_3-4'!O55</f>
        <v>196</v>
      </c>
      <c r="AB13" s="368"/>
      <c r="AC13" s="368"/>
      <c r="AD13" s="368">
        <f>'Data_3-4'!L55</f>
        <v>171</v>
      </c>
      <c r="AE13" s="368"/>
      <c r="AF13" s="368"/>
      <c r="AG13" s="368">
        <f>'Data_3-4'!M55</f>
        <v>196</v>
      </c>
      <c r="AH13" s="368"/>
      <c r="AI13" s="368"/>
      <c r="AJ13" s="368">
        <f t="shared" si="0"/>
        <v>367</v>
      </c>
      <c r="AK13" s="368"/>
      <c r="AL13" s="392"/>
      <c r="AM13" s="263"/>
      <c r="AN13" s="377" t="s">
        <v>68</v>
      </c>
      <c r="AO13" s="377"/>
      <c r="AP13" s="377"/>
      <c r="AQ13" s="377"/>
      <c r="AR13" s="377"/>
      <c r="AS13" s="378"/>
      <c r="AT13" s="367">
        <f>'Data_3-4'!O100</f>
        <v>226</v>
      </c>
      <c r="AU13" s="368"/>
      <c r="AV13" s="368"/>
      <c r="AW13" s="368">
        <f>'Data_3-4'!L100</f>
        <v>252</v>
      </c>
      <c r="AX13" s="368"/>
      <c r="AY13" s="368"/>
      <c r="AZ13" s="368">
        <f>'Data_3-4'!M100</f>
        <v>270</v>
      </c>
      <c r="BA13" s="368"/>
      <c r="BB13" s="368"/>
      <c r="BC13" s="368">
        <f t="shared" si="1"/>
        <v>522</v>
      </c>
      <c r="BD13" s="368"/>
      <c r="BE13" s="392"/>
      <c r="BF13" s="261"/>
      <c r="BG13" s="377" t="s">
        <v>745</v>
      </c>
      <c r="BH13" s="377"/>
      <c r="BI13" s="377"/>
      <c r="BJ13" s="377"/>
      <c r="BK13" s="377"/>
      <c r="BL13" s="378"/>
      <c r="BM13" s="367">
        <f>'Data_3-4'!O144</f>
        <v>27</v>
      </c>
      <c r="BN13" s="368"/>
      <c r="BO13" s="368"/>
      <c r="BP13" s="368">
        <f>'Data_3-4'!L144</f>
        <v>36</v>
      </c>
      <c r="BQ13" s="368"/>
      <c r="BR13" s="368"/>
      <c r="BS13" s="368">
        <f>'Data_3-4'!M144</f>
        <v>29</v>
      </c>
      <c r="BT13" s="368"/>
      <c r="BU13" s="368"/>
      <c r="BV13" s="368">
        <f t="shared" ref="BV13:BV25" si="7">BP13+BS13</f>
        <v>65</v>
      </c>
      <c r="BW13" s="368"/>
      <c r="BX13" s="368"/>
    </row>
    <row r="14" spans="1:76" ht="24.75" customHeight="1">
      <c r="B14" s="377" t="s">
        <v>89</v>
      </c>
      <c r="C14" s="377"/>
      <c r="D14" s="377"/>
      <c r="E14" s="377"/>
      <c r="F14" s="377"/>
      <c r="G14" s="378"/>
      <c r="H14" s="367">
        <f>'Data_3-4'!O11</f>
        <v>116</v>
      </c>
      <c r="I14" s="368"/>
      <c r="J14" s="368"/>
      <c r="K14" s="368">
        <f>'Data_3-4'!L11</f>
        <v>120</v>
      </c>
      <c r="L14" s="368"/>
      <c r="M14" s="368"/>
      <c r="N14" s="368">
        <f>'Data_3-4'!M11</f>
        <v>129</v>
      </c>
      <c r="O14" s="368"/>
      <c r="P14" s="368"/>
      <c r="Q14" s="368">
        <f t="shared" si="3"/>
        <v>249</v>
      </c>
      <c r="R14" s="368"/>
      <c r="S14" s="392"/>
      <c r="T14" s="261"/>
      <c r="U14" s="377" t="s">
        <v>90</v>
      </c>
      <c r="V14" s="377"/>
      <c r="W14" s="377"/>
      <c r="X14" s="377"/>
      <c r="Y14" s="377"/>
      <c r="Z14" s="378"/>
      <c r="AA14" s="367">
        <f>'Data_3-4'!O56</f>
        <v>145</v>
      </c>
      <c r="AB14" s="368"/>
      <c r="AC14" s="368"/>
      <c r="AD14" s="368">
        <f>'Data_3-4'!L56</f>
        <v>136</v>
      </c>
      <c r="AE14" s="368"/>
      <c r="AF14" s="368"/>
      <c r="AG14" s="368">
        <f>'Data_3-4'!M56</f>
        <v>151</v>
      </c>
      <c r="AH14" s="368"/>
      <c r="AI14" s="368"/>
      <c r="AJ14" s="368">
        <f t="shared" si="0"/>
        <v>287</v>
      </c>
      <c r="AK14" s="368"/>
      <c r="AL14" s="392"/>
      <c r="AM14" s="263"/>
      <c r="AN14" s="377" t="s">
        <v>71</v>
      </c>
      <c r="AO14" s="377"/>
      <c r="AP14" s="377"/>
      <c r="AQ14" s="377"/>
      <c r="AR14" s="377"/>
      <c r="AS14" s="378"/>
      <c r="AT14" s="367">
        <f>'Data_3-4'!O101</f>
        <v>518</v>
      </c>
      <c r="AU14" s="368"/>
      <c r="AV14" s="368"/>
      <c r="AW14" s="368">
        <f>'Data_3-4'!L101</f>
        <v>539</v>
      </c>
      <c r="AX14" s="368"/>
      <c r="AY14" s="368"/>
      <c r="AZ14" s="368">
        <f>'Data_3-4'!M101</f>
        <v>553</v>
      </c>
      <c r="BA14" s="368"/>
      <c r="BB14" s="368"/>
      <c r="BC14" s="368">
        <f t="shared" si="1"/>
        <v>1092</v>
      </c>
      <c r="BD14" s="368"/>
      <c r="BE14" s="392"/>
      <c r="BF14" s="261"/>
      <c r="BG14" s="377" t="s">
        <v>88</v>
      </c>
      <c r="BH14" s="377"/>
      <c r="BI14" s="377"/>
      <c r="BJ14" s="377"/>
      <c r="BK14" s="377"/>
      <c r="BL14" s="378"/>
      <c r="BM14" s="367">
        <f>'Data_3-4'!O145</f>
        <v>30</v>
      </c>
      <c r="BN14" s="368"/>
      <c r="BO14" s="368"/>
      <c r="BP14" s="368">
        <f>'Data_3-4'!L145</f>
        <v>31</v>
      </c>
      <c r="BQ14" s="368"/>
      <c r="BR14" s="368"/>
      <c r="BS14" s="368">
        <f>'Data_3-4'!M145</f>
        <v>29</v>
      </c>
      <c r="BT14" s="368"/>
      <c r="BU14" s="368"/>
      <c r="BV14" s="368">
        <f t="shared" si="7"/>
        <v>60</v>
      </c>
      <c r="BW14" s="368"/>
      <c r="BX14" s="368"/>
    </row>
    <row r="15" spans="1:76" ht="24.75" customHeight="1">
      <c r="B15" s="377" t="s">
        <v>92</v>
      </c>
      <c r="C15" s="377"/>
      <c r="D15" s="377"/>
      <c r="E15" s="377"/>
      <c r="F15" s="377"/>
      <c r="G15" s="378"/>
      <c r="H15" s="367">
        <f>'Data_3-4'!O12</f>
        <v>64</v>
      </c>
      <c r="I15" s="368"/>
      <c r="J15" s="368"/>
      <c r="K15" s="368">
        <f>'Data_3-4'!L12</f>
        <v>21</v>
      </c>
      <c r="L15" s="368"/>
      <c r="M15" s="368"/>
      <c r="N15" s="368">
        <f>'Data_3-4'!M12</f>
        <v>43</v>
      </c>
      <c r="O15" s="368"/>
      <c r="P15" s="368"/>
      <c r="Q15" s="368">
        <f t="shared" si="3"/>
        <v>64</v>
      </c>
      <c r="R15" s="368"/>
      <c r="S15" s="392"/>
      <c r="T15" s="261"/>
      <c r="U15" s="377" t="s">
        <v>93</v>
      </c>
      <c r="V15" s="377"/>
      <c r="W15" s="377"/>
      <c r="X15" s="377"/>
      <c r="Y15" s="377"/>
      <c r="Z15" s="378"/>
      <c r="AA15" s="367">
        <f>'Data_3-4'!O57</f>
        <v>91</v>
      </c>
      <c r="AB15" s="368"/>
      <c r="AC15" s="368"/>
      <c r="AD15" s="368">
        <f>'Data_3-4'!L57</f>
        <v>76</v>
      </c>
      <c r="AE15" s="368"/>
      <c r="AF15" s="368"/>
      <c r="AG15" s="368">
        <f>'Data_3-4'!M57</f>
        <v>66</v>
      </c>
      <c r="AH15" s="368"/>
      <c r="AI15" s="368"/>
      <c r="AJ15" s="368">
        <f t="shared" si="0"/>
        <v>142</v>
      </c>
      <c r="AK15" s="368"/>
      <c r="AL15" s="392"/>
      <c r="AM15" s="263"/>
      <c r="AN15" s="377" t="s">
        <v>74</v>
      </c>
      <c r="AO15" s="377"/>
      <c r="AP15" s="377"/>
      <c r="AQ15" s="377"/>
      <c r="AR15" s="377"/>
      <c r="AS15" s="378"/>
      <c r="AT15" s="367">
        <f>'Data_3-4'!O102</f>
        <v>158</v>
      </c>
      <c r="AU15" s="368"/>
      <c r="AV15" s="368"/>
      <c r="AW15" s="368">
        <f>'Data_3-4'!L102</f>
        <v>161</v>
      </c>
      <c r="AX15" s="368"/>
      <c r="AY15" s="368"/>
      <c r="AZ15" s="368">
        <f>'Data_3-4'!M102</f>
        <v>171</v>
      </c>
      <c r="BA15" s="368"/>
      <c r="BB15" s="368"/>
      <c r="BC15" s="368">
        <f t="shared" si="1"/>
        <v>332</v>
      </c>
      <c r="BD15" s="368"/>
      <c r="BE15" s="392"/>
      <c r="BF15" s="261"/>
      <c r="BG15" s="377" t="s">
        <v>91</v>
      </c>
      <c r="BH15" s="377"/>
      <c r="BI15" s="377"/>
      <c r="BJ15" s="377"/>
      <c r="BK15" s="377"/>
      <c r="BL15" s="378"/>
      <c r="BM15" s="367">
        <f>'Data_3-4'!O146</f>
        <v>36</v>
      </c>
      <c r="BN15" s="368"/>
      <c r="BO15" s="368"/>
      <c r="BP15" s="368">
        <f>'Data_3-4'!L146</f>
        <v>45</v>
      </c>
      <c r="BQ15" s="368"/>
      <c r="BR15" s="368"/>
      <c r="BS15" s="368">
        <f>'Data_3-4'!M146</f>
        <v>44</v>
      </c>
      <c r="BT15" s="368"/>
      <c r="BU15" s="368"/>
      <c r="BV15" s="368">
        <f t="shared" si="7"/>
        <v>89</v>
      </c>
      <c r="BW15" s="368"/>
      <c r="BX15" s="368"/>
    </row>
    <row r="16" spans="1:76" ht="24.75" customHeight="1">
      <c r="B16" s="377" t="s">
        <v>95</v>
      </c>
      <c r="C16" s="377"/>
      <c r="D16" s="377"/>
      <c r="E16" s="377"/>
      <c r="F16" s="377"/>
      <c r="G16" s="378"/>
      <c r="H16" s="367">
        <f>'Data_3-4'!O13</f>
        <v>102</v>
      </c>
      <c r="I16" s="368"/>
      <c r="J16" s="368"/>
      <c r="K16" s="368">
        <f>'Data_3-4'!L13</f>
        <v>129</v>
      </c>
      <c r="L16" s="368"/>
      <c r="M16" s="368"/>
      <c r="N16" s="368">
        <f>'Data_3-4'!M13</f>
        <v>108</v>
      </c>
      <c r="O16" s="368"/>
      <c r="P16" s="368"/>
      <c r="Q16" s="368">
        <f t="shared" si="3"/>
        <v>237</v>
      </c>
      <c r="R16" s="368"/>
      <c r="S16" s="392"/>
      <c r="T16" s="261"/>
      <c r="U16" s="377" t="s">
        <v>96</v>
      </c>
      <c r="V16" s="377"/>
      <c r="W16" s="377"/>
      <c r="X16" s="377"/>
      <c r="Y16" s="377"/>
      <c r="Z16" s="378"/>
      <c r="AA16" s="367">
        <f>'Data_3-4'!O58</f>
        <v>68</v>
      </c>
      <c r="AB16" s="368"/>
      <c r="AC16" s="368"/>
      <c r="AD16" s="368">
        <f>'Data_3-4'!L58</f>
        <v>59</v>
      </c>
      <c r="AE16" s="368"/>
      <c r="AF16" s="368"/>
      <c r="AG16" s="368">
        <f>'Data_3-4'!M58</f>
        <v>61</v>
      </c>
      <c r="AH16" s="368"/>
      <c r="AI16" s="368"/>
      <c r="AJ16" s="368">
        <f t="shared" si="0"/>
        <v>120</v>
      </c>
      <c r="AK16" s="368"/>
      <c r="AL16" s="392"/>
      <c r="AM16" s="263"/>
      <c r="AN16" s="377" t="s">
        <v>78</v>
      </c>
      <c r="AO16" s="377"/>
      <c r="AP16" s="377"/>
      <c r="AQ16" s="377"/>
      <c r="AR16" s="377"/>
      <c r="AS16" s="378"/>
      <c r="AT16" s="367">
        <f>'Data_3-4'!O103</f>
        <v>284</v>
      </c>
      <c r="AU16" s="368"/>
      <c r="AV16" s="368"/>
      <c r="AW16" s="368">
        <f>'Data_3-4'!L103</f>
        <v>303</v>
      </c>
      <c r="AX16" s="368"/>
      <c r="AY16" s="368"/>
      <c r="AZ16" s="368">
        <f>'Data_3-4'!M103</f>
        <v>295</v>
      </c>
      <c r="BA16" s="368"/>
      <c r="BB16" s="368"/>
      <c r="BC16" s="368">
        <f t="shared" si="1"/>
        <v>598</v>
      </c>
      <c r="BD16" s="368"/>
      <c r="BE16" s="392"/>
      <c r="BF16" s="261"/>
      <c r="BG16" s="377" t="s">
        <v>94</v>
      </c>
      <c r="BH16" s="377"/>
      <c r="BI16" s="377"/>
      <c r="BJ16" s="377"/>
      <c r="BK16" s="377"/>
      <c r="BL16" s="378"/>
      <c r="BM16" s="367">
        <f>'Data_3-4'!O147</f>
        <v>30</v>
      </c>
      <c r="BN16" s="368"/>
      <c r="BO16" s="368"/>
      <c r="BP16" s="368">
        <f>'Data_3-4'!L147</f>
        <v>35</v>
      </c>
      <c r="BQ16" s="368"/>
      <c r="BR16" s="368"/>
      <c r="BS16" s="368">
        <f>'Data_3-4'!M147</f>
        <v>28</v>
      </c>
      <c r="BT16" s="368"/>
      <c r="BU16" s="368"/>
      <c r="BV16" s="368">
        <f t="shared" si="7"/>
        <v>63</v>
      </c>
      <c r="BW16" s="368"/>
      <c r="BX16" s="368"/>
    </row>
    <row r="17" spans="2:76" ht="24.75" customHeight="1">
      <c r="B17" s="377" t="s">
        <v>97</v>
      </c>
      <c r="C17" s="377"/>
      <c r="D17" s="377"/>
      <c r="E17" s="377"/>
      <c r="F17" s="377"/>
      <c r="G17" s="378"/>
      <c r="H17" s="367">
        <f>'Data_3-4'!O14</f>
        <v>170</v>
      </c>
      <c r="I17" s="368"/>
      <c r="J17" s="368"/>
      <c r="K17" s="368">
        <f>'Data_3-4'!L14</f>
        <v>187</v>
      </c>
      <c r="L17" s="368"/>
      <c r="M17" s="368"/>
      <c r="N17" s="368">
        <f>'Data_3-4'!M14</f>
        <v>186</v>
      </c>
      <c r="O17" s="368"/>
      <c r="P17" s="368"/>
      <c r="Q17" s="368">
        <f t="shared" si="3"/>
        <v>373</v>
      </c>
      <c r="R17" s="368"/>
      <c r="S17" s="392"/>
      <c r="T17" s="261"/>
      <c r="U17" s="377" t="s">
        <v>98</v>
      </c>
      <c r="V17" s="377"/>
      <c r="W17" s="377"/>
      <c r="X17" s="377"/>
      <c r="Y17" s="377"/>
      <c r="Z17" s="378"/>
      <c r="AA17" s="367">
        <f>'Data_3-4'!O59</f>
        <v>101</v>
      </c>
      <c r="AB17" s="368"/>
      <c r="AC17" s="368"/>
      <c r="AD17" s="368">
        <f>'Data_3-4'!L59</f>
        <v>84</v>
      </c>
      <c r="AE17" s="368"/>
      <c r="AF17" s="368"/>
      <c r="AG17" s="368">
        <f>'Data_3-4'!M59</f>
        <v>83</v>
      </c>
      <c r="AH17" s="368"/>
      <c r="AI17" s="368"/>
      <c r="AJ17" s="368">
        <f t="shared" si="0"/>
        <v>167</v>
      </c>
      <c r="AK17" s="368"/>
      <c r="AL17" s="392"/>
      <c r="AM17" s="263"/>
      <c r="AN17" s="377" t="s">
        <v>82</v>
      </c>
      <c r="AO17" s="377"/>
      <c r="AP17" s="377"/>
      <c r="AQ17" s="377"/>
      <c r="AR17" s="377"/>
      <c r="AS17" s="378"/>
      <c r="AT17" s="367">
        <f>'Data_3-4'!O104</f>
        <v>35</v>
      </c>
      <c r="AU17" s="368"/>
      <c r="AV17" s="368"/>
      <c r="AW17" s="368">
        <f>'Data_3-4'!L104</f>
        <v>33</v>
      </c>
      <c r="AX17" s="368"/>
      <c r="AY17" s="368"/>
      <c r="AZ17" s="368">
        <f>'Data_3-4'!M104</f>
        <v>40</v>
      </c>
      <c r="BA17" s="368"/>
      <c r="BB17" s="368"/>
      <c r="BC17" s="368">
        <f t="shared" si="1"/>
        <v>73</v>
      </c>
      <c r="BD17" s="368"/>
      <c r="BE17" s="392"/>
      <c r="BF17" s="261"/>
      <c r="BG17" s="377" t="s">
        <v>744</v>
      </c>
      <c r="BH17" s="377"/>
      <c r="BI17" s="377"/>
      <c r="BJ17" s="377"/>
      <c r="BK17" s="377"/>
      <c r="BL17" s="378"/>
      <c r="BM17" s="367">
        <f>'Data_3-4'!O148</f>
        <v>67</v>
      </c>
      <c r="BN17" s="368"/>
      <c r="BO17" s="368"/>
      <c r="BP17" s="368">
        <f>'Data_3-4'!L148</f>
        <v>23</v>
      </c>
      <c r="BQ17" s="368"/>
      <c r="BR17" s="368"/>
      <c r="BS17" s="368">
        <f>'Data_3-4'!M148</f>
        <v>46</v>
      </c>
      <c r="BT17" s="368"/>
      <c r="BU17" s="368"/>
      <c r="BV17" s="368">
        <f t="shared" si="7"/>
        <v>69</v>
      </c>
      <c r="BW17" s="368"/>
      <c r="BX17" s="368"/>
    </row>
    <row r="18" spans="2:76" ht="24.75" customHeight="1">
      <c r="B18" s="377" t="s">
        <v>100</v>
      </c>
      <c r="C18" s="377"/>
      <c r="D18" s="377"/>
      <c r="E18" s="377"/>
      <c r="F18" s="377"/>
      <c r="G18" s="378"/>
      <c r="H18" s="367">
        <f>'Data_3-4'!O15</f>
        <v>109</v>
      </c>
      <c r="I18" s="368"/>
      <c r="J18" s="368"/>
      <c r="K18" s="368">
        <f>'Data_3-4'!L15</f>
        <v>101</v>
      </c>
      <c r="L18" s="368"/>
      <c r="M18" s="368"/>
      <c r="N18" s="368">
        <f>'Data_3-4'!M15</f>
        <v>108</v>
      </c>
      <c r="O18" s="368"/>
      <c r="P18" s="368"/>
      <c r="Q18" s="368">
        <f t="shared" si="3"/>
        <v>209</v>
      </c>
      <c r="R18" s="368"/>
      <c r="S18" s="392"/>
      <c r="T18" s="261"/>
      <c r="U18" s="377" t="s">
        <v>101</v>
      </c>
      <c r="V18" s="377"/>
      <c r="W18" s="377"/>
      <c r="X18" s="377"/>
      <c r="Y18" s="377"/>
      <c r="Z18" s="378"/>
      <c r="AA18" s="367">
        <f>'Data_3-4'!O60</f>
        <v>105</v>
      </c>
      <c r="AB18" s="368"/>
      <c r="AC18" s="368"/>
      <c r="AD18" s="368">
        <f>'Data_3-4'!L60</f>
        <v>106</v>
      </c>
      <c r="AE18" s="368"/>
      <c r="AF18" s="368"/>
      <c r="AG18" s="368">
        <f>'Data_3-4'!M60</f>
        <v>109</v>
      </c>
      <c r="AH18" s="368"/>
      <c r="AI18" s="368"/>
      <c r="AJ18" s="368">
        <f t="shared" si="0"/>
        <v>215</v>
      </c>
      <c r="AK18" s="368"/>
      <c r="AL18" s="392"/>
      <c r="AM18" s="263"/>
      <c r="AN18" s="377" t="s">
        <v>102</v>
      </c>
      <c r="AO18" s="377"/>
      <c r="AP18" s="377"/>
      <c r="AQ18" s="377"/>
      <c r="AR18" s="377"/>
      <c r="AS18" s="378"/>
      <c r="AT18" s="367">
        <f>'Data_3-4'!O105</f>
        <v>1</v>
      </c>
      <c r="AU18" s="368"/>
      <c r="AV18" s="368"/>
      <c r="AW18" s="368">
        <f>'Data_3-4'!L105</f>
        <v>4</v>
      </c>
      <c r="AX18" s="368"/>
      <c r="AY18" s="368"/>
      <c r="AZ18" s="368">
        <f>'Data_3-4'!M105</f>
        <v>3</v>
      </c>
      <c r="BA18" s="368"/>
      <c r="BB18" s="368"/>
      <c r="BC18" s="368">
        <f t="shared" si="1"/>
        <v>7</v>
      </c>
      <c r="BD18" s="368"/>
      <c r="BE18" s="392"/>
      <c r="BF18" s="261"/>
      <c r="BG18" s="377" t="s">
        <v>99</v>
      </c>
      <c r="BH18" s="377"/>
      <c r="BI18" s="377"/>
      <c r="BJ18" s="377"/>
      <c r="BK18" s="377"/>
      <c r="BL18" s="378"/>
      <c r="BM18" s="367">
        <f>'Data_3-4'!O149</f>
        <v>369</v>
      </c>
      <c r="BN18" s="368"/>
      <c r="BO18" s="368"/>
      <c r="BP18" s="368">
        <f>'Data_3-4'!L149</f>
        <v>385</v>
      </c>
      <c r="BQ18" s="368"/>
      <c r="BR18" s="368"/>
      <c r="BS18" s="368">
        <f>'Data_3-4'!M149</f>
        <v>409</v>
      </c>
      <c r="BT18" s="368"/>
      <c r="BU18" s="368"/>
      <c r="BV18" s="368">
        <f t="shared" si="7"/>
        <v>794</v>
      </c>
      <c r="BW18" s="368"/>
      <c r="BX18" s="368"/>
    </row>
    <row r="19" spans="2:76" ht="24.75" customHeight="1">
      <c r="B19" s="377" t="s">
        <v>104</v>
      </c>
      <c r="C19" s="377"/>
      <c r="D19" s="377"/>
      <c r="E19" s="377"/>
      <c r="F19" s="377"/>
      <c r="G19" s="378"/>
      <c r="H19" s="367">
        <f>'Data_3-4'!O16</f>
        <v>55</v>
      </c>
      <c r="I19" s="368"/>
      <c r="J19" s="368"/>
      <c r="K19" s="368">
        <f>'Data_3-4'!L16</f>
        <v>45</v>
      </c>
      <c r="L19" s="368"/>
      <c r="M19" s="368"/>
      <c r="N19" s="368">
        <f>'Data_3-4'!M16</f>
        <v>61</v>
      </c>
      <c r="O19" s="368"/>
      <c r="P19" s="368"/>
      <c r="Q19" s="368">
        <f t="shared" si="3"/>
        <v>106</v>
      </c>
      <c r="R19" s="368"/>
      <c r="S19" s="392"/>
      <c r="T19" s="261"/>
      <c r="U19" s="398" t="s">
        <v>105</v>
      </c>
      <c r="V19" s="398"/>
      <c r="W19" s="398"/>
      <c r="X19" s="398"/>
      <c r="Y19" s="398"/>
      <c r="Z19" s="399"/>
      <c r="AA19" s="395">
        <f>'Data_3-4'!O61</f>
        <v>119</v>
      </c>
      <c r="AB19" s="396"/>
      <c r="AC19" s="396"/>
      <c r="AD19" s="396">
        <f>'Data_3-4'!L61</f>
        <v>108</v>
      </c>
      <c r="AE19" s="396"/>
      <c r="AF19" s="396"/>
      <c r="AG19" s="396">
        <f>'Data_3-4'!M61</f>
        <v>139</v>
      </c>
      <c r="AH19" s="396"/>
      <c r="AI19" s="396"/>
      <c r="AJ19" s="396">
        <f t="shared" si="0"/>
        <v>247</v>
      </c>
      <c r="AK19" s="396"/>
      <c r="AL19" s="397"/>
      <c r="AM19" s="263"/>
      <c r="AN19" s="398" t="s">
        <v>106</v>
      </c>
      <c r="AO19" s="398"/>
      <c r="AP19" s="398"/>
      <c r="AQ19" s="398"/>
      <c r="AR19" s="398"/>
      <c r="AS19" s="399"/>
      <c r="AT19" s="395">
        <f>'Data_3-4'!O106</f>
        <v>95</v>
      </c>
      <c r="AU19" s="396"/>
      <c r="AV19" s="396"/>
      <c r="AW19" s="396">
        <f>'Data_3-4'!L106</f>
        <v>91</v>
      </c>
      <c r="AX19" s="396"/>
      <c r="AY19" s="396"/>
      <c r="AZ19" s="396">
        <f>'Data_3-4'!M106</f>
        <v>114</v>
      </c>
      <c r="BA19" s="396"/>
      <c r="BB19" s="396"/>
      <c r="BC19" s="396">
        <f t="shared" si="1"/>
        <v>205</v>
      </c>
      <c r="BD19" s="396"/>
      <c r="BE19" s="397"/>
      <c r="BF19" s="261"/>
      <c r="BG19" s="377" t="s">
        <v>103</v>
      </c>
      <c r="BH19" s="377"/>
      <c r="BI19" s="377"/>
      <c r="BJ19" s="377"/>
      <c r="BK19" s="377"/>
      <c r="BL19" s="378"/>
      <c r="BM19" s="367">
        <f>'Data_3-4'!O150</f>
        <v>115</v>
      </c>
      <c r="BN19" s="368"/>
      <c r="BO19" s="368"/>
      <c r="BP19" s="368">
        <f>'Data_3-4'!L150</f>
        <v>141</v>
      </c>
      <c r="BQ19" s="368"/>
      <c r="BR19" s="368"/>
      <c r="BS19" s="368">
        <f>'Data_3-4'!M150</f>
        <v>164</v>
      </c>
      <c r="BT19" s="368"/>
      <c r="BU19" s="368"/>
      <c r="BV19" s="368">
        <f t="shared" si="7"/>
        <v>305</v>
      </c>
      <c r="BW19" s="368"/>
      <c r="BX19" s="368"/>
    </row>
    <row r="20" spans="2:76" ht="24.75" customHeight="1">
      <c r="B20" s="377" t="s">
        <v>107</v>
      </c>
      <c r="C20" s="377"/>
      <c r="D20" s="377"/>
      <c r="E20" s="377"/>
      <c r="F20" s="377"/>
      <c r="G20" s="378"/>
      <c r="H20" s="367">
        <f>'Data_3-4'!O17</f>
        <v>304</v>
      </c>
      <c r="I20" s="368"/>
      <c r="J20" s="368"/>
      <c r="K20" s="368">
        <f>'Data_3-4'!L17</f>
        <v>337</v>
      </c>
      <c r="L20" s="368"/>
      <c r="M20" s="368"/>
      <c r="N20" s="368">
        <f>'Data_3-4'!M17</f>
        <v>384</v>
      </c>
      <c r="O20" s="368"/>
      <c r="P20" s="368"/>
      <c r="Q20" s="368">
        <f t="shared" si="3"/>
        <v>721</v>
      </c>
      <c r="R20" s="368"/>
      <c r="S20" s="392"/>
      <c r="T20" s="261"/>
      <c r="U20" s="377" t="s">
        <v>108</v>
      </c>
      <c r="V20" s="377"/>
      <c r="W20" s="377"/>
      <c r="X20" s="377"/>
      <c r="Y20" s="377"/>
      <c r="Z20" s="378"/>
      <c r="AA20" s="367">
        <f>'Data_3-4'!O62</f>
        <v>183</v>
      </c>
      <c r="AB20" s="368"/>
      <c r="AC20" s="368"/>
      <c r="AD20" s="368">
        <f>'Data_3-4'!L62</f>
        <v>179</v>
      </c>
      <c r="AE20" s="368"/>
      <c r="AF20" s="368"/>
      <c r="AG20" s="368">
        <f>'Data_3-4'!M62</f>
        <v>185</v>
      </c>
      <c r="AH20" s="368"/>
      <c r="AI20" s="368"/>
      <c r="AJ20" s="368">
        <f t="shared" si="0"/>
        <v>364</v>
      </c>
      <c r="AK20" s="368"/>
      <c r="AL20" s="392"/>
      <c r="AM20" s="263"/>
      <c r="AN20" s="377" t="s">
        <v>68</v>
      </c>
      <c r="AO20" s="377"/>
      <c r="AP20" s="377"/>
      <c r="AQ20" s="377"/>
      <c r="AR20" s="377"/>
      <c r="AS20" s="378"/>
      <c r="AT20" s="367">
        <f>'Data_3-4'!O107</f>
        <v>166</v>
      </c>
      <c r="AU20" s="368"/>
      <c r="AV20" s="368"/>
      <c r="AW20" s="368">
        <f>'Data_3-4'!L107</f>
        <v>172</v>
      </c>
      <c r="AX20" s="368"/>
      <c r="AY20" s="368"/>
      <c r="AZ20" s="368">
        <f>'Data_3-4'!M107</f>
        <v>198</v>
      </c>
      <c r="BA20" s="368"/>
      <c r="BB20" s="368"/>
      <c r="BC20" s="368">
        <f t="shared" si="1"/>
        <v>370</v>
      </c>
      <c r="BD20" s="368"/>
      <c r="BE20" s="392"/>
      <c r="BF20" s="261"/>
      <c r="BG20" s="377" t="s">
        <v>743</v>
      </c>
      <c r="BH20" s="377"/>
      <c r="BI20" s="377"/>
      <c r="BJ20" s="377"/>
      <c r="BK20" s="377"/>
      <c r="BL20" s="378"/>
      <c r="BM20" s="367">
        <f>'Data_3-4'!O151</f>
        <v>12</v>
      </c>
      <c r="BN20" s="368"/>
      <c r="BO20" s="368"/>
      <c r="BP20" s="368">
        <f>'Data_3-4'!L151</f>
        <v>18</v>
      </c>
      <c r="BQ20" s="368"/>
      <c r="BR20" s="368"/>
      <c r="BS20" s="368">
        <f>'Data_3-4'!M151</f>
        <v>17</v>
      </c>
      <c r="BT20" s="368"/>
      <c r="BU20" s="368"/>
      <c r="BV20" s="368">
        <f t="shared" si="7"/>
        <v>35</v>
      </c>
      <c r="BW20" s="368"/>
      <c r="BX20" s="368"/>
    </row>
    <row r="21" spans="2:76" ht="24.75" customHeight="1">
      <c r="B21" s="377" t="s">
        <v>110</v>
      </c>
      <c r="C21" s="377"/>
      <c r="D21" s="377"/>
      <c r="E21" s="377"/>
      <c r="F21" s="377"/>
      <c r="G21" s="378"/>
      <c r="H21" s="367">
        <f>'Data_3-4'!O18</f>
        <v>548</v>
      </c>
      <c r="I21" s="368"/>
      <c r="J21" s="368"/>
      <c r="K21" s="368">
        <f>'Data_3-4'!L18</f>
        <v>537</v>
      </c>
      <c r="L21" s="368"/>
      <c r="M21" s="368"/>
      <c r="N21" s="368">
        <f>'Data_3-4'!M18</f>
        <v>629</v>
      </c>
      <c r="O21" s="368"/>
      <c r="P21" s="368"/>
      <c r="Q21" s="368">
        <f t="shared" si="3"/>
        <v>1166</v>
      </c>
      <c r="R21" s="368"/>
      <c r="S21" s="392"/>
      <c r="T21" s="261"/>
      <c r="U21" s="377" t="s">
        <v>111</v>
      </c>
      <c r="V21" s="377"/>
      <c r="W21" s="377"/>
      <c r="X21" s="377"/>
      <c r="Y21" s="377"/>
      <c r="Z21" s="378"/>
      <c r="AA21" s="367">
        <f>'Data_3-4'!O63</f>
        <v>54</v>
      </c>
      <c r="AB21" s="368"/>
      <c r="AC21" s="368"/>
      <c r="AD21" s="368">
        <f>'Data_3-4'!L63</f>
        <v>49</v>
      </c>
      <c r="AE21" s="368"/>
      <c r="AF21" s="368"/>
      <c r="AG21" s="368">
        <f>'Data_3-4'!M63</f>
        <v>54</v>
      </c>
      <c r="AH21" s="368"/>
      <c r="AI21" s="368"/>
      <c r="AJ21" s="368">
        <f t="shared" si="0"/>
        <v>103</v>
      </c>
      <c r="AK21" s="368"/>
      <c r="AL21" s="392"/>
      <c r="AM21" s="263"/>
      <c r="AN21" s="377" t="s">
        <v>71</v>
      </c>
      <c r="AO21" s="377"/>
      <c r="AP21" s="377"/>
      <c r="AQ21" s="377"/>
      <c r="AR21" s="377"/>
      <c r="AS21" s="378"/>
      <c r="AT21" s="367">
        <f>'Data_3-4'!O108</f>
        <v>279</v>
      </c>
      <c r="AU21" s="368"/>
      <c r="AV21" s="368"/>
      <c r="AW21" s="368">
        <f>'Data_3-4'!L108</f>
        <v>280</v>
      </c>
      <c r="AX21" s="368"/>
      <c r="AY21" s="368"/>
      <c r="AZ21" s="368">
        <f>'Data_3-4'!M108</f>
        <v>302</v>
      </c>
      <c r="BA21" s="368"/>
      <c r="BB21" s="368"/>
      <c r="BC21" s="368">
        <f t="shared" si="1"/>
        <v>582</v>
      </c>
      <c r="BD21" s="368"/>
      <c r="BE21" s="392"/>
      <c r="BF21" s="261"/>
      <c r="BG21" s="398" t="s">
        <v>109</v>
      </c>
      <c r="BH21" s="398"/>
      <c r="BI21" s="398"/>
      <c r="BJ21" s="398"/>
      <c r="BK21" s="398"/>
      <c r="BL21" s="399"/>
      <c r="BM21" s="395">
        <f>'Data_3-4'!O152</f>
        <v>106</v>
      </c>
      <c r="BN21" s="396"/>
      <c r="BO21" s="396"/>
      <c r="BP21" s="396">
        <f>'Data_3-4'!L152</f>
        <v>111</v>
      </c>
      <c r="BQ21" s="396"/>
      <c r="BR21" s="396"/>
      <c r="BS21" s="396">
        <f>'Data_3-4'!M152</f>
        <v>128</v>
      </c>
      <c r="BT21" s="396"/>
      <c r="BU21" s="396"/>
      <c r="BV21" s="396">
        <f t="shared" si="7"/>
        <v>239</v>
      </c>
      <c r="BW21" s="396"/>
      <c r="BX21" s="396"/>
    </row>
    <row r="22" spans="2:76" ht="24.75" customHeight="1">
      <c r="B22" s="377" t="s">
        <v>112</v>
      </c>
      <c r="C22" s="377"/>
      <c r="D22" s="377"/>
      <c r="E22" s="377"/>
      <c r="F22" s="377"/>
      <c r="G22" s="378"/>
      <c r="H22" s="367">
        <f>'Data_3-4'!O19</f>
        <v>117</v>
      </c>
      <c r="I22" s="368"/>
      <c r="J22" s="368"/>
      <c r="K22" s="368">
        <f>'Data_3-4'!L19</f>
        <v>108</v>
      </c>
      <c r="L22" s="368"/>
      <c r="M22" s="368"/>
      <c r="N22" s="368">
        <f>'Data_3-4'!M19</f>
        <v>121</v>
      </c>
      <c r="O22" s="368"/>
      <c r="P22" s="368"/>
      <c r="Q22" s="368">
        <f t="shared" si="3"/>
        <v>229</v>
      </c>
      <c r="R22" s="368"/>
      <c r="S22" s="392"/>
      <c r="T22" s="261"/>
      <c r="U22" s="377" t="s">
        <v>62</v>
      </c>
      <c r="V22" s="377"/>
      <c r="W22" s="377"/>
      <c r="X22" s="377"/>
      <c r="Y22" s="377"/>
      <c r="Z22" s="378"/>
      <c r="AA22" s="367">
        <f>'Data_3-4'!O64</f>
        <v>136</v>
      </c>
      <c r="AB22" s="368"/>
      <c r="AC22" s="368"/>
      <c r="AD22" s="368">
        <f>'Data_3-4'!L64</f>
        <v>139</v>
      </c>
      <c r="AE22" s="368"/>
      <c r="AF22" s="368"/>
      <c r="AG22" s="368">
        <f>'Data_3-4'!M64</f>
        <v>122</v>
      </c>
      <c r="AH22" s="368"/>
      <c r="AI22" s="368"/>
      <c r="AJ22" s="368">
        <f t="shared" si="0"/>
        <v>261</v>
      </c>
      <c r="AK22" s="368"/>
      <c r="AL22" s="392"/>
      <c r="AM22" s="263"/>
      <c r="AN22" s="377" t="s">
        <v>74</v>
      </c>
      <c r="AO22" s="377"/>
      <c r="AP22" s="377"/>
      <c r="AQ22" s="377"/>
      <c r="AR22" s="377"/>
      <c r="AS22" s="378"/>
      <c r="AT22" s="367">
        <f>'Data_3-4'!O109</f>
        <v>180</v>
      </c>
      <c r="AU22" s="368"/>
      <c r="AV22" s="368"/>
      <c r="AW22" s="368">
        <f>'Data_3-4'!L109</f>
        <v>188</v>
      </c>
      <c r="AX22" s="368"/>
      <c r="AY22" s="368"/>
      <c r="AZ22" s="368">
        <f>'Data_3-4'!M109</f>
        <v>205</v>
      </c>
      <c r="BA22" s="368"/>
      <c r="BB22" s="368"/>
      <c r="BC22" s="368">
        <f t="shared" si="1"/>
        <v>393</v>
      </c>
      <c r="BD22" s="368"/>
      <c r="BE22" s="392"/>
      <c r="BF22" s="261"/>
      <c r="BG22" s="377" t="s">
        <v>742</v>
      </c>
      <c r="BH22" s="377"/>
      <c r="BI22" s="377"/>
      <c r="BJ22" s="377"/>
      <c r="BK22" s="377"/>
      <c r="BL22" s="378"/>
      <c r="BM22" s="367">
        <f>'Data_3-4'!O153</f>
        <v>121</v>
      </c>
      <c r="BN22" s="368"/>
      <c r="BO22" s="368"/>
      <c r="BP22" s="368">
        <f>'Data_3-4'!L153</f>
        <v>153</v>
      </c>
      <c r="BQ22" s="368"/>
      <c r="BR22" s="368"/>
      <c r="BS22" s="368">
        <f>'Data_3-4'!M153</f>
        <v>138</v>
      </c>
      <c r="BT22" s="368"/>
      <c r="BU22" s="368"/>
      <c r="BV22" s="368">
        <f t="shared" si="7"/>
        <v>291</v>
      </c>
      <c r="BW22" s="368"/>
      <c r="BX22" s="368"/>
    </row>
    <row r="23" spans="2:76" ht="24.75" customHeight="1">
      <c r="B23" s="377" t="s">
        <v>114</v>
      </c>
      <c r="C23" s="377"/>
      <c r="D23" s="377"/>
      <c r="E23" s="377"/>
      <c r="F23" s="377"/>
      <c r="G23" s="378"/>
      <c r="H23" s="367">
        <f>'Data_3-4'!O20</f>
        <v>113</v>
      </c>
      <c r="I23" s="368"/>
      <c r="J23" s="368"/>
      <c r="K23" s="368">
        <f>'Data_3-4'!L20</f>
        <v>97</v>
      </c>
      <c r="L23" s="368"/>
      <c r="M23" s="368"/>
      <c r="N23" s="368">
        <f>'Data_3-4'!M20</f>
        <v>109</v>
      </c>
      <c r="O23" s="368"/>
      <c r="P23" s="368"/>
      <c r="Q23" s="368">
        <f t="shared" si="3"/>
        <v>206</v>
      </c>
      <c r="R23" s="368"/>
      <c r="S23" s="392"/>
      <c r="T23" s="261"/>
      <c r="U23" s="377" t="s">
        <v>66</v>
      </c>
      <c r="V23" s="377"/>
      <c r="W23" s="377"/>
      <c r="X23" s="377"/>
      <c r="Y23" s="377"/>
      <c r="Z23" s="378"/>
      <c r="AA23" s="367">
        <f>'Data_3-4'!O65</f>
        <v>129</v>
      </c>
      <c r="AB23" s="368"/>
      <c r="AC23" s="368"/>
      <c r="AD23" s="368">
        <f>'Data_3-4'!L65</f>
        <v>116</v>
      </c>
      <c r="AE23" s="368"/>
      <c r="AF23" s="368"/>
      <c r="AG23" s="368">
        <f>'Data_3-4'!M65</f>
        <v>119</v>
      </c>
      <c r="AH23" s="368"/>
      <c r="AI23" s="368"/>
      <c r="AJ23" s="368">
        <f t="shared" si="0"/>
        <v>235</v>
      </c>
      <c r="AK23" s="368"/>
      <c r="AL23" s="392"/>
      <c r="AM23" s="263"/>
      <c r="AN23" s="377" t="s">
        <v>115</v>
      </c>
      <c r="AO23" s="377"/>
      <c r="AP23" s="377"/>
      <c r="AQ23" s="377"/>
      <c r="AR23" s="377"/>
      <c r="AS23" s="378"/>
      <c r="AT23" s="367">
        <f>'Data_3-4'!O110</f>
        <v>13</v>
      </c>
      <c r="AU23" s="368"/>
      <c r="AV23" s="368"/>
      <c r="AW23" s="368">
        <f>'Data_3-4'!L110</f>
        <v>17</v>
      </c>
      <c r="AX23" s="368"/>
      <c r="AY23" s="368"/>
      <c r="AZ23" s="368">
        <f>'Data_3-4'!M110</f>
        <v>17</v>
      </c>
      <c r="BA23" s="368"/>
      <c r="BB23" s="368"/>
      <c r="BC23" s="368">
        <f t="shared" si="1"/>
        <v>34</v>
      </c>
      <c r="BD23" s="368"/>
      <c r="BE23" s="392"/>
      <c r="BF23" s="261"/>
      <c r="BG23" s="377" t="s">
        <v>113</v>
      </c>
      <c r="BH23" s="377"/>
      <c r="BI23" s="377"/>
      <c r="BJ23" s="377"/>
      <c r="BK23" s="377"/>
      <c r="BL23" s="378"/>
      <c r="BM23" s="367">
        <f>'Data_3-4'!O154</f>
        <v>291</v>
      </c>
      <c r="BN23" s="368"/>
      <c r="BO23" s="368"/>
      <c r="BP23" s="368">
        <f>'Data_3-4'!L154</f>
        <v>303</v>
      </c>
      <c r="BQ23" s="368"/>
      <c r="BR23" s="368"/>
      <c r="BS23" s="368">
        <f>'Data_3-4'!M154</f>
        <v>254</v>
      </c>
      <c r="BT23" s="368"/>
      <c r="BU23" s="368"/>
      <c r="BV23" s="368">
        <f t="shared" si="7"/>
        <v>557</v>
      </c>
      <c r="BW23" s="368"/>
      <c r="BX23" s="368"/>
    </row>
    <row r="24" spans="2:76" ht="24.75" customHeight="1">
      <c r="B24" s="377" t="s">
        <v>62</v>
      </c>
      <c r="C24" s="377"/>
      <c r="D24" s="377"/>
      <c r="E24" s="377"/>
      <c r="F24" s="377"/>
      <c r="G24" s="378"/>
      <c r="H24" s="367">
        <f>'Data_3-4'!O21</f>
        <v>534</v>
      </c>
      <c r="I24" s="368"/>
      <c r="J24" s="368"/>
      <c r="K24" s="368">
        <f>'Data_3-4'!L21</f>
        <v>503</v>
      </c>
      <c r="L24" s="368"/>
      <c r="M24" s="368"/>
      <c r="N24" s="368">
        <f>'Data_3-4'!M21</f>
        <v>433</v>
      </c>
      <c r="O24" s="368"/>
      <c r="P24" s="368"/>
      <c r="Q24" s="368">
        <f t="shared" si="3"/>
        <v>936</v>
      </c>
      <c r="R24" s="368"/>
      <c r="S24" s="392"/>
      <c r="T24" s="261"/>
      <c r="U24" s="377" t="s">
        <v>69</v>
      </c>
      <c r="V24" s="377"/>
      <c r="W24" s="377"/>
      <c r="X24" s="377"/>
      <c r="Y24" s="377"/>
      <c r="Z24" s="378"/>
      <c r="AA24" s="367">
        <f>'Data_3-4'!O66</f>
        <v>118</v>
      </c>
      <c r="AB24" s="368"/>
      <c r="AC24" s="368"/>
      <c r="AD24" s="368">
        <f>'Data_3-4'!L66</f>
        <v>110</v>
      </c>
      <c r="AE24" s="368"/>
      <c r="AF24" s="368"/>
      <c r="AG24" s="368">
        <f>'Data_3-4'!M66</f>
        <v>116</v>
      </c>
      <c r="AH24" s="368"/>
      <c r="AI24" s="368"/>
      <c r="AJ24" s="368">
        <f t="shared" si="0"/>
        <v>226</v>
      </c>
      <c r="AK24" s="368"/>
      <c r="AL24" s="392"/>
      <c r="AM24" s="263"/>
      <c r="AN24" s="377" t="s">
        <v>117</v>
      </c>
      <c r="AO24" s="377"/>
      <c r="AP24" s="377"/>
      <c r="AQ24" s="377"/>
      <c r="AR24" s="377"/>
      <c r="AS24" s="378"/>
      <c r="AT24" s="367">
        <f>'Data_3-4'!O111</f>
        <v>136</v>
      </c>
      <c r="AU24" s="368"/>
      <c r="AV24" s="368"/>
      <c r="AW24" s="368">
        <f>'Data_3-4'!L111</f>
        <v>151</v>
      </c>
      <c r="AX24" s="368"/>
      <c r="AY24" s="368"/>
      <c r="AZ24" s="368">
        <f>'Data_3-4'!M111</f>
        <v>171</v>
      </c>
      <c r="BA24" s="368"/>
      <c r="BB24" s="368"/>
      <c r="BC24" s="368">
        <f t="shared" si="1"/>
        <v>322</v>
      </c>
      <c r="BD24" s="368"/>
      <c r="BE24" s="392"/>
      <c r="BF24" s="261"/>
      <c r="BG24" s="377" t="s">
        <v>116</v>
      </c>
      <c r="BH24" s="377"/>
      <c r="BI24" s="377"/>
      <c r="BJ24" s="377"/>
      <c r="BK24" s="377"/>
      <c r="BL24" s="378"/>
      <c r="BM24" s="367">
        <f>'Data_3-4'!O155</f>
        <v>26</v>
      </c>
      <c r="BN24" s="368"/>
      <c r="BO24" s="368"/>
      <c r="BP24" s="368">
        <f>'Data_3-4'!L155</f>
        <v>28</v>
      </c>
      <c r="BQ24" s="368"/>
      <c r="BR24" s="368"/>
      <c r="BS24" s="368">
        <f>'Data_3-4'!M155</f>
        <v>26</v>
      </c>
      <c r="BT24" s="368"/>
      <c r="BU24" s="368"/>
      <c r="BV24" s="368">
        <f t="shared" si="7"/>
        <v>54</v>
      </c>
      <c r="BW24" s="368"/>
      <c r="BX24" s="368"/>
    </row>
    <row r="25" spans="2:76" ht="24.75" customHeight="1">
      <c r="B25" s="377" t="s">
        <v>119</v>
      </c>
      <c r="C25" s="377"/>
      <c r="D25" s="377"/>
      <c r="E25" s="377"/>
      <c r="F25" s="377"/>
      <c r="G25" s="378"/>
      <c r="H25" s="367">
        <f>'Data_3-4'!O22</f>
        <v>267</v>
      </c>
      <c r="I25" s="368"/>
      <c r="J25" s="368"/>
      <c r="K25" s="368">
        <f>'Data_3-4'!L22</f>
        <v>218</v>
      </c>
      <c r="L25" s="368"/>
      <c r="M25" s="368"/>
      <c r="N25" s="368">
        <f>'Data_3-4'!M22</f>
        <v>253</v>
      </c>
      <c r="O25" s="368"/>
      <c r="P25" s="368"/>
      <c r="Q25" s="368">
        <f t="shared" si="3"/>
        <v>471</v>
      </c>
      <c r="R25" s="368"/>
      <c r="S25" s="392"/>
      <c r="T25" s="261"/>
      <c r="U25" s="377" t="s">
        <v>120</v>
      </c>
      <c r="V25" s="377"/>
      <c r="W25" s="377"/>
      <c r="X25" s="377"/>
      <c r="Y25" s="377"/>
      <c r="Z25" s="378"/>
      <c r="AA25" s="367">
        <f>'Data_3-4'!O67</f>
        <v>56</v>
      </c>
      <c r="AB25" s="368"/>
      <c r="AC25" s="368"/>
      <c r="AD25" s="368">
        <f>'Data_3-4'!L67</f>
        <v>50</v>
      </c>
      <c r="AE25" s="368"/>
      <c r="AF25" s="368"/>
      <c r="AG25" s="368">
        <f>'Data_3-4'!M67</f>
        <v>63</v>
      </c>
      <c r="AH25" s="368"/>
      <c r="AI25" s="368"/>
      <c r="AJ25" s="368">
        <f t="shared" si="0"/>
        <v>113</v>
      </c>
      <c r="AK25" s="368"/>
      <c r="AL25" s="392"/>
      <c r="AM25" s="263"/>
      <c r="AN25" s="377" t="s">
        <v>68</v>
      </c>
      <c r="AO25" s="377"/>
      <c r="AP25" s="377"/>
      <c r="AQ25" s="377"/>
      <c r="AR25" s="377"/>
      <c r="AS25" s="378"/>
      <c r="AT25" s="367">
        <f>'Data_3-4'!O112</f>
        <v>53</v>
      </c>
      <c r="AU25" s="368"/>
      <c r="AV25" s="368"/>
      <c r="AW25" s="368">
        <f>'Data_3-4'!L112</f>
        <v>55</v>
      </c>
      <c r="AX25" s="368"/>
      <c r="AY25" s="368"/>
      <c r="AZ25" s="368">
        <f>'Data_3-4'!M112</f>
        <v>67</v>
      </c>
      <c r="BA25" s="368"/>
      <c r="BB25" s="368"/>
      <c r="BC25" s="368">
        <f t="shared" si="1"/>
        <v>122</v>
      </c>
      <c r="BD25" s="368"/>
      <c r="BE25" s="392"/>
      <c r="BF25" s="261"/>
      <c r="BG25" s="377" t="s">
        <v>118</v>
      </c>
      <c r="BH25" s="377"/>
      <c r="BI25" s="377"/>
      <c r="BJ25" s="377"/>
      <c r="BK25" s="377"/>
      <c r="BL25" s="378"/>
      <c r="BM25" s="367">
        <f>'Data_3-4'!O156</f>
        <v>98</v>
      </c>
      <c r="BN25" s="368"/>
      <c r="BO25" s="368"/>
      <c r="BP25" s="368">
        <f>'Data_3-4'!L156</f>
        <v>137</v>
      </c>
      <c r="BQ25" s="368"/>
      <c r="BR25" s="368"/>
      <c r="BS25" s="368">
        <f>'Data_3-4'!M156</f>
        <v>114</v>
      </c>
      <c r="BT25" s="368"/>
      <c r="BU25" s="368"/>
      <c r="BV25" s="368">
        <f t="shared" si="7"/>
        <v>251</v>
      </c>
      <c r="BW25" s="368"/>
      <c r="BX25" s="368"/>
    </row>
    <row r="26" spans="2:76" ht="24.75" customHeight="1">
      <c r="B26" s="377" t="s">
        <v>122</v>
      </c>
      <c r="C26" s="377"/>
      <c r="D26" s="377"/>
      <c r="E26" s="377"/>
      <c r="F26" s="377"/>
      <c r="G26" s="378"/>
      <c r="H26" s="367">
        <f>'Data_3-4'!O23</f>
        <v>379</v>
      </c>
      <c r="I26" s="368"/>
      <c r="J26" s="368"/>
      <c r="K26" s="368">
        <f>'Data_3-4'!L23</f>
        <v>375</v>
      </c>
      <c r="L26" s="368"/>
      <c r="M26" s="368"/>
      <c r="N26" s="368">
        <f>'Data_3-4'!M23</f>
        <v>408</v>
      </c>
      <c r="O26" s="368"/>
      <c r="P26" s="368"/>
      <c r="Q26" s="368">
        <f t="shared" si="3"/>
        <v>783</v>
      </c>
      <c r="R26" s="368"/>
      <c r="S26" s="392"/>
      <c r="T26" s="261"/>
      <c r="U26" s="377" t="s">
        <v>123</v>
      </c>
      <c r="V26" s="377"/>
      <c r="W26" s="377"/>
      <c r="X26" s="377"/>
      <c r="Y26" s="377"/>
      <c r="Z26" s="378"/>
      <c r="AA26" s="367">
        <f>'Data_3-4'!O68</f>
        <v>126</v>
      </c>
      <c r="AB26" s="368"/>
      <c r="AC26" s="368"/>
      <c r="AD26" s="368">
        <f>'Data_3-4'!L68</f>
        <v>112</v>
      </c>
      <c r="AE26" s="368"/>
      <c r="AF26" s="368"/>
      <c r="AG26" s="368">
        <f>'Data_3-4'!M68</f>
        <v>75</v>
      </c>
      <c r="AH26" s="368"/>
      <c r="AI26" s="368"/>
      <c r="AJ26" s="368">
        <f t="shared" si="0"/>
        <v>187</v>
      </c>
      <c r="AK26" s="368"/>
      <c r="AL26" s="392"/>
      <c r="AM26" s="263"/>
      <c r="AN26" s="377" t="s">
        <v>124</v>
      </c>
      <c r="AO26" s="377"/>
      <c r="AP26" s="377"/>
      <c r="AQ26" s="377"/>
      <c r="AR26" s="377"/>
      <c r="AS26" s="378"/>
      <c r="AT26" s="367">
        <f>'Data_3-4'!O113</f>
        <v>1</v>
      </c>
      <c r="AU26" s="368"/>
      <c r="AV26" s="368"/>
      <c r="AW26" s="368">
        <f>'Data_3-4'!L113</f>
        <v>0</v>
      </c>
      <c r="AX26" s="368"/>
      <c r="AY26" s="368"/>
      <c r="AZ26" s="368">
        <f>'Data_3-4'!M113</f>
        <v>2</v>
      </c>
      <c r="BA26" s="368"/>
      <c r="BB26" s="368"/>
      <c r="BC26" s="368">
        <f t="shared" si="1"/>
        <v>2</v>
      </c>
      <c r="BD26" s="368"/>
      <c r="BE26" s="392"/>
      <c r="BF26" s="261"/>
      <c r="BG26" s="254" t="s">
        <v>121</v>
      </c>
      <c r="BL26" s="264"/>
      <c r="BM26" s="367">
        <f>'Data_3-4'!O157</f>
        <v>66</v>
      </c>
      <c r="BN26" s="368"/>
      <c r="BO26" s="368"/>
      <c r="BP26" s="368">
        <f>'Data_3-4'!L157</f>
        <v>81</v>
      </c>
      <c r="BQ26" s="368"/>
      <c r="BR26" s="368"/>
      <c r="BS26" s="368">
        <f>'Data_3-4'!M157</f>
        <v>71</v>
      </c>
      <c r="BT26" s="368"/>
      <c r="BU26" s="368"/>
      <c r="BV26" s="368">
        <f t="shared" ref="BV26" si="8">BP26+BS26</f>
        <v>152</v>
      </c>
      <c r="BW26" s="368"/>
      <c r="BX26" s="368"/>
    </row>
    <row r="27" spans="2:76" ht="24.75" customHeight="1">
      <c r="B27" s="377" t="s">
        <v>62</v>
      </c>
      <c r="C27" s="377"/>
      <c r="D27" s="377"/>
      <c r="E27" s="377"/>
      <c r="F27" s="377"/>
      <c r="G27" s="378"/>
      <c r="H27" s="367">
        <f>'Data_3-4'!O24</f>
        <v>189</v>
      </c>
      <c r="I27" s="368"/>
      <c r="J27" s="368"/>
      <c r="K27" s="368">
        <f>'Data_3-4'!L24</f>
        <v>167</v>
      </c>
      <c r="L27" s="368"/>
      <c r="M27" s="368"/>
      <c r="N27" s="368">
        <f>'Data_3-4'!M24</f>
        <v>177</v>
      </c>
      <c r="O27" s="368"/>
      <c r="P27" s="368"/>
      <c r="Q27" s="368">
        <f t="shared" si="3"/>
        <v>344</v>
      </c>
      <c r="R27" s="368"/>
      <c r="S27" s="392"/>
      <c r="T27" s="261"/>
      <c r="U27" s="377" t="s">
        <v>125</v>
      </c>
      <c r="V27" s="377"/>
      <c r="W27" s="377"/>
      <c r="X27" s="377"/>
      <c r="Y27" s="377"/>
      <c r="Z27" s="378"/>
      <c r="AA27" s="367">
        <f>'Data_3-4'!O69</f>
        <v>156</v>
      </c>
      <c r="AB27" s="368"/>
      <c r="AC27" s="368"/>
      <c r="AD27" s="368">
        <f>'Data_3-4'!L69</f>
        <v>134</v>
      </c>
      <c r="AE27" s="368"/>
      <c r="AF27" s="368"/>
      <c r="AG27" s="368">
        <f>'Data_3-4'!M69</f>
        <v>152</v>
      </c>
      <c r="AH27" s="368"/>
      <c r="AI27" s="368"/>
      <c r="AJ27" s="368">
        <f t="shared" si="0"/>
        <v>286</v>
      </c>
      <c r="AK27" s="368"/>
      <c r="AL27" s="392"/>
      <c r="AM27" s="263"/>
      <c r="AN27" s="377" t="s">
        <v>753</v>
      </c>
      <c r="AO27" s="377"/>
      <c r="AP27" s="377"/>
      <c r="AQ27" s="377"/>
      <c r="AR27" s="377"/>
      <c r="AS27" s="378"/>
      <c r="AT27" s="367">
        <f>'Data_3-4'!O114</f>
        <v>0</v>
      </c>
      <c r="AU27" s="368"/>
      <c r="AV27" s="368"/>
      <c r="AW27" s="368">
        <f>'Data_3-4'!L114</f>
        <v>0</v>
      </c>
      <c r="AX27" s="368"/>
      <c r="AY27" s="368"/>
      <c r="AZ27" s="368">
        <f>'Data_3-4'!M114</f>
        <v>0</v>
      </c>
      <c r="BA27" s="368"/>
      <c r="BB27" s="368"/>
      <c r="BC27" s="368">
        <f t="shared" ref="BC27:BC29" si="9">AW27+AZ27</f>
        <v>0</v>
      </c>
      <c r="BD27" s="368"/>
      <c r="BE27" s="392"/>
      <c r="BF27" s="261"/>
      <c r="BG27" s="400"/>
      <c r="BH27" s="400"/>
      <c r="BI27" s="400"/>
      <c r="BJ27" s="400"/>
      <c r="BK27" s="400"/>
      <c r="BL27" s="401"/>
      <c r="BM27" s="367"/>
      <c r="BN27" s="368"/>
      <c r="BO27" s="368"/>
      <c r="BP27" s="368"/>
      <c r="BQ27" s="368"/>
      <c r="BR27" s="368"/>
      <c r="BS27" s="368"/>
      <c r="BT27" s="368"/>
      <c r="BU27" s="368"/>
      <c r="BV27" s="368"/>
      <c r="BW27" s="368"/>
      <c r="BX27" s="368"/>
    </row>
    <row r="28" spans="2:76" ht="24.75" customHeight="1">
      <c r="B28" s="377" t="s">
        <v>128</v>
      </c>
      <c r="C28" s="377"/>
      <c r="D28" s="377"/>
      <c r="E28" s="377"/>
      <c r="F28" s="377"/>
      <c r="G28" s="378"/>
      <c r="H28" s="367">
        <f>'Data_3-4'!O25</f>
        <v>865</v>
      </c>
      <c r="I28" s="368"/>
      <c r="J28" s="368"/>
      <c r="K28" s="368">
        <f>'Data_3-4'!L25</f>
        <v>828</v>
      </c>
      <c r="L28" s="368"/>
      <c r="M28" s="368"/>
      <c r="N28" s="368">
        <f>'Data_3-4'!M25</f>
        <v>897</v>
      </c>
      <c r="O28" s="368"/>
      <c r="P28" s="368"/>
      <c r="Q28" s="368">
        <f t="shared" si="3"/>
        <v>1725</v>
      </c>
      <c r="R28" s="368"/>
      <c r="S28" s="392"/>
      <c r="T28" s="261"/>
      <c r="U28" s="377" t="s">
        <v>129</v>
      </c>
      <c r="V28" s="377"/>
      <c r="W28" s="377"/>
      <c r="X28" s="377"/>
      <c r="Y28" s="377"/>
      <c r="Z28" s="378"/>
      <c r="AA28" s="367">
        <f>'Data_3-4'!O70</f>
        <v>208</v>
      </c>
      <c r="AB28" s="368"/>
      <c r="AC28" s="368"/>
      <c r="AD28" s="368">
        <f>'Data_3-4'!L70</f>
        <v>195</v>
      </c>
      <c r="AE28" s="368"/>
      <c r="AF28" s="368"/>
      <c r="AG28" s="368">
        <f>'Data_3-4'!M70</f>
        <v>233</v>
      </c>
      <c r="AH28" s="368"/>
      <c r="AI28" s="368"/>
      <c r="AJ28" s="368">
        <f t="shared" si="0"/>
        <v>428</v>
      </c>
      <c r="AK28" s="368"/>
      <c r="AL28" s="392"/>
      <c r="AM28" s="263"/>
      <c r="AN28" s="377" t="s">
        <v>126</v>
      </c>
      <c r="AO28" s="377"/>
      <c r="AP28" s="377"/>
      <c r="AQ28" s="377"/>
      <c r="AR28" s="377"/>
      <c r="AS28" s="378"/>
      <c r="AT28" s="367">
        <f>'Data_3-4'!O115</f>
        <v>409</v>
      </c>
      <c r="AU28" s="368"/>
      <c r="AV28" s="368"/>
      <c r="AW28" s="368">
        <f>'Data_3-4'!L115</f>
        <v>485</v>
      </c>
      <c r="AX28" s="368"/>
      <c r="AY28" s="368"/>
      <c r="AZ28" s="368">
        <f>'Data_3-4'!M115</f>
        <v>457</v>
      </c>
      <c r="BA28" s="368"/>
      <c r="BB28" s="368"/>
      <c r="BC28" s="368">
        <f t="shared" si="9"/>
        <v>942</v>
      </c>
      <c r="BD28" s="368"/>
      <c r="BE28" s="392"/>
      <c r="BF28" s="261"/>
      <c r="BG28" s="254" t="s">
        <v>127</v>
      </c>
      <c r="BL28" s="264"/>
      <c r="BM28" s="367">
        <f>SUM(AT44:AV49,BM5:BO26)</f>
        <v>2135</v>
      </c>
      <c r="BN28" s="368"/>
      <c r="BO28" s="368"/>
      <c r="BP28" s="368">
        <f t="shared" ref="BP28" si="10">SUM(AW44:AY49,BP5:BR26)</f>
        <v>2364</v>
      </c>
      <c r="BQ28" s="368"/>
      <c r="BR28" s="368"/>
      <c r="BS28" s="368">
        <f t="shared" ref="BS28" si="11">SUM(AZ44:BB49,BS5:BU26)</f>
        <v>2411</v>
      </c>
      <c r="BT28" s="368"/>
      <c r="BU28" s="368"/>
      <c r="BV28" s="368">
        <f t="shared" ref="BV28" si="12">SUM(BC44:BE49,BV5:BX26)</f>
        <v>4775</v>
      </c>
      <c r="BW28" s="368"/>
      <c r="BX28" s="368"/>
    </row>
    <row r="29" spans="2:76" ht="24.75" customHeight="1">
      <c r="B29" s="377" t="s">
        <v>130</v>
      </c>
      <c r="C29" s="377"/>
      <c r="D29" s="377"/>
      <c r="E29" s="377"/>
      <c r="F29" s="377"/>
      <c r="G29" s="378"/>
      <c r="H29" s="367">
        <f>'Data_3-4'!O26</f>
        <v>558</v>
      </c>
      <c r="I29" s="368"/>
      <c r="J29" s="368"/>
      <c r="K29" s="368">
        <f>'Data_3-4'!L26</f>
        <v>575</v>
      </c>
      <c r="L29" s="368"/>
      <c r="M29" s="368"/>
      <c r="N29" s="368">
        <f>'Data_3-4'!M26</f>
        <v>603</v>
      </c>
      <c r="O29" s="368"/>
      <c r="P29" s="368"/>
      <c r="Q29" s="368">
        <f>K29+N29</f>
        <v>1178</v>
      </c>
      <c r="R29" s="368"/>
      <c r="S29" s="392"/>
      <c r="T29" s="261"/>
      <c r="U29" s="377" t="s">
        <v>131</v>
      </c>
      <c r="V29" s="377"/>
      <c r="W29" s="377"/>
      <c r="X29" s="377"/>
      <c r="Y29" s="377"/>
      <c r="Z29" s="378"/>
      <c r="AA29" s="367">
        <f>'Data_3-4'!O71</f>
        <v>41</v>
      </c>
      <c r="AB29" s="368"/>
      <c r="AC29" s="368"/>
      <c r="AD29" s="368">
        <f>'Data_3-4'!L71</f>
        <v>43</v>
      </c>
      <c r="AE29" s="368"/>
      <c r="AF29" s="368"/>
      <c r="AG29" s="368">
        <f>'Data_3-4'!M71</f>
        <v>42</v>
      </c>
      <c r="AH29" s="368"/>
      <c r="AI29" s="368"/>
      <c r="AJ29" s="368">
        <f>AD29+AG29</f>
        <v>85</v>
      </c>
      <c r="AK29" s="368"/>
      <c r="AL29" s="392"/>
      <c r="AM29" s="263"/>
      <c r="AN29" s="377" t="s">
        <v>68</v>
      </c>
      <c r="AO29" s="377"/>
      <c r="AP29" s="377"/>
      <c r="AQ29" s="377"/>
      <c r="AR29" s="377"/>
      <c r="AS29" s="378"/>
      <c r="AT29" s="367">
        <f>'Data_3-4'!O116</f>
        <v>57</v>
      </c>
      <c r="AU29" s="368"/>
      <c r="AV29" s="368"/>
      <c r="AW29" s="368">
        <f>'Data_3-4'!L116</f>
        <v>58</v>
      </c>
      <c r="AX29" s="368"/>
      <c r="AY29" s="368"/>
      <c r="AZ29" s="368">
        <f>'Data_3-4'!M116</f>
        <v>65</v>
      </c>
      <c r="BA29" s="368"/>
      <c r="BB29" s="368"/>
      <c r="BC29" s="368">
        <f t="shared" si="9"/>
        <v>123</v>
      </c>
      <c r="BD29" s="368"/>
      <c r="BE29" s="392"/>
      <c r="BF29" s="261"/>
      <c r="BG29" s="377"/>
      <c r="BH29" s="377"/>
      <c r="BI29" s="377"/>
      <c r="BJ29" s="377"/>
      <c r="BK29" s="377"/>
      <c r="BL29" s="378"/>
      <c r="BM29" s="367"/>
      <c r="BN29" s="368"/>
      <c r="BO29" s="368"/>
      <c r="BP29" s="368"/>
      <c r="BQ29" s="368"/>
      <c r="BR29" s="368"/>
      <c r="BS29" s="368"/>
      <c r="BT29" s="368"/>
      <c r="BU29" s="368"/>
      <c r="BV29" s="368"/>
      <c r="BW29" s="368"/>
      <c r="BX29" s="368"/>
    </row>
    <row r="30" spans="2:76" ht="24.75" customHeight="1">
      <c r="B30" s="377" t="s">
        <v>133</v>
      </c>
      <c r="C30" s="377"/>
      <c r="D30" s="377"/>
      <c r="E30" s="377"/>
      <c r="F30" s="377"/>
      <c r="G30" s="378"/>
      <c r="H30" s="367">
        <f>'Data_3-4'!O27</f>
        <v>580</v>
      </c>
      <c r="I30" s="368"/>
      <c r="J30" s="368"/>
      <c r="K30" s="368">
        <f>'Data_3-4'!L27</f>
        <v>550</v>
      </c>
      <c r="L30" s="368"/>
      <c r="M30" s="368"/>
      <c r="N30" s="368">
        <f>'Data_3-4'!M27</f>
        <v>583</v>
      </c>
      <c r="O30" s="368"/>
      <c r="P30" s="368"/>
      <c r="Q30" s="368">
        <f>K30+N30</f>
        <v>1133</v>
      </c>
      <c r="R30" s="368"/>
      <c r="S30" s="392"/>
      <c r="T30" s="261"/>
      <c r="U30" s="377" t="s">
        <v>134</v>
      </c>
      <c r="V30" s="377"/>
      <c r="W30" s="377"/>
      <c r="X30" s="377"/>
      <c r="Y30" s="377"/>
      <c r="Z30" s="378"/>
      <c r="AA30" s="367">
        <f>'Data_3-4'!O72</f>
        <v>165</v>
      </c>
      <c r="AB30" s="368"/>
      <c r="AC30" s="368"/>
      <c r="AD30" s="368">
        <f>'Data_3-4'!L72</f>
        <v>161</v>
      </c>
      <c r="AE30" s="368"/>
      <c r="AF30" s="368"/>
      <c r="AG30" s="368">
        <f>'Data_3-4'!M72</f>
        <v>157</v>
      </c>
      <c r="AH30" s="368"/>
      <c r="AI30" s="368"/>
      <c r="AJ30" s="368">
        <f t="shared" si="0"/>
        <v>318</v>
      </c>
      <c r="AK30" s="368"/>
      <c r="AL30" s="392"/>
      <c r="AM30" s="263"/>
      <c r="AN30" s="377" t="s">
        <v>71</v>
      </c>
      <c r="AO30" s="377"/>
      <c r="AP30" s="377"/>
      <c r="AQ30" s="377"/>
      <c r="AR30" s="377"/>
      <c r="AS30" s="378"/>
      <c r="AT30" s="367">
        <f>'Data_3-4'!O117</f>
        <v>0</v>
      </c>
      <c r="AU30" s="368"/>
      <c r="AV30" s="368"/>
      <c r="AW30" s="368">
        <f>'Data_3-4'!L117</f>
        <v>0</v>
      </c>
      <c r="AX30" s="368"/>
      <c r="AY30" s="368"/>
      <c r="AZ30" s="368">
        <f>'Data_3-4'!M117</f>
        <v>0</v>
      </c>
      <c r="BA30" s="368"/>
      <c r="BB30" s="368"/>
      <c r="BC30" s="368">
        <f t="shared" ref="BC30:BC32" si="13">AW30+AZ30</f>
        <v>0</v>
      </c>
      <c r="BD30" s="368"/>
      <c r="BE30" s="392"/>
      <c r="BF30" s="261"/>
      <c r="BG30" s="377" t="s">
        <v>132</v>
      </c>
      <c r="BH30" s="377"/>
      <c r="BI30" s="377"/>
      <c r="BJ30" s="377"/>
      <c r="BK30" s="377"/>
      <c r="BL30" s="378"/>
      <c r="BM30" s="367">
        <f>'Data_3-4'!O158</f>
        <v>55</v>
      </c>
      <c r="BN30" s="368"/>
      <c r="BO30" s="368"/>
      <c r="BP30" s="368">
        <f>'Data_3-4'!L158</f>
        <v>58</v>
      </c>
      <c r="BQ30" s="368"/>
      <c r="BR30" s="368"/>
      <c r="BS30" s="368">
        <f>'Data_3-4'!M158</f>
        <v>50</v>
      </c>
      <c r="BT30" s="368"/>
      <c r="BU30" s="368"/>
      <c r="BV30" s="368">
        <f>BP30+BS30</f>
        <v>108</v>
      </c>
      <c r="BW30" s="368"/>
      <c r="BX30" s="368"/>
    </row>
    <row r="31" spans="2:76" ht="24.75" customHeight="1">
      <c r="B31" s="377" t="s">
        <v>137</v>
      </c>
      <c r="C31" s="377"/>
      <c r="D31" s="377"/>
      <c r="E31" s="377"/>
      <c r="F31" s="377"/>
      <c r="G31" s="378"/>
      <c r="H31" s="367">
        <f>'Data_3-4'!O28</f>
        <v>282</v>
      </c>
      <c r="I31" s="368"/>
      <c r="J31" s="368"/>
      <c r="K31" s="368">
        <f>'Data_3-4'!L28</f>
        <v>289</v>
      </c>
      <c r="L31" s="368"/>
      <c r="M31" s="368"/>
      <c r="N31" s="368">
        <f>'Data_3-4'!M28</f>
        <v>284</v>
      </c>
      <c r="O31" s="368"/>
      <c r="P31" s="368"/>
      <c r="Q31" s="368">
        <f>K31+N31</f>
        <v>573</v>
      </c>
      <c r="R31" s="368"/>
      <c r="S31" s="392"/>
      <c r="T31" s="261"/>
      <c r="U31" s="377" t="s">
        <v>62</v>
      </c>
      <c r="V31" s="377"/>
      <c r="W31" s="377"/>
      <c r="X31" s="377"/>
      <c r="Y31" s="377"/>
      <c r="Z31" s="378"/>
      <c r="AA31" s="367">
        <f>'Data_3-4'!O73</f>
        <v>99</v>
      </c>
      <c r="AB31" s="368"/>
      <c r="AC31" s="368"/>
      <c r="AD31" s="368">
        <f>'Data_3-4'!L73</f>
        <v>89</v>
      </c>
      <c r="AE31" s="368"/>
      <c r="AF31" s="368"/>
      <c r="AG31" s="368">
        <f>'Data_3-4'!M73</f>
        <v>103</v>
      </c>
      <c r="AH31" s="368"/>
      <c r="AI31" s="368"/>
      <c r="AJ31" s="368">
        <f t="shared" si="0"/>
        <v>192</v>
      </c>
      <c r="AK31" s="368"/>
      <c r="AL31" s="392"/>
      <c r="AM31" s="263"/>
      <c r="AN31" s="377" t="s">
        <v>74</v>
      </c>
      <c r="AO31" s="377"/>
      <c r="AP31" s="377"/>
      <c r="AQ31" s="377"/>
      <c r="AR31" s="377"/>
      <c r="AS31" s="378"/>
      <c r="AT31" s="367">
        <f>'Data_3-4'!O118</f>
        <v>0</v>
      </c>
      <c r="AU31" s="368"/>
      <c r="AV31" s="368"/>
      <c r="AW31" s="368">
        <f>'Data_3-4'!L118</f>
        <v>0</v>
      </c>
      <c r="AX31" s="368"/>
      <c r="AY31" s="368"/>
      <c r="AZ31" s="368">
        <f>'Data_3-4'!M118</f>
        <v>0</v>
      </c>
      <c r="BA31" s="368"/>
      <c r="BB31" s="368"/>
      <c r="BC31" s="368">
        <f t="shared" si="13"/>
        <v>0</v>
      </c>
      <c r="BD31" s="368"/>
      <c r="BE31" s="392"/>
      <c r="BF31" s="261"/>
      <c r="BG31" s="377" t="s">
        <v>136</v>
      </c>
      <c r="BH31" s="377"/>
      <c r="BI31" s="377"/>
      <c r="BJ31" s="377"/>
      <c r="BK31" s="377"/>
      <c r="BL31" s="378"/>
      <c r="BM31" s="367">
        <f>'Data_3-4'!O159</f>
        <v>206</v>
      </c>
      <c r="BN31" s="368"/>
      <c r="BO31" s="368"/>
      <c r="BP31" s="368">
        <f>'Data_3-4'!L159</f>
        <v>223</v>
      </c>
      <c r="BQ31" s="368"/>
      <c r="BR31" s="368"/>
      <c r="BS31" s="368">
        <f>'Data_3-4'!M159</f>
        <v>206</v>
      </c>
      <c r="BT31" s="368"/>
      <c r="BU31" s="368"/>
      <c r="BV31" s="368">
        <f t="shared" ref="BV31:BV32" si="14">BP31+BS31</f>
        <v>429</v>
      </c>
      <c r="BW31" s="368"/>
      <c r="BX31" s="368"/>
    </row>
    <row r="32" spans="2:76" ht="24.75" customHeight="1">
      <c r="B32" s="377" t="s">
        <v>139</v>
      </c>
      <c r="C32" s="377"/>
      <c r="D32" s="377"/>
      <c r="E32" s="377"/>
      <c r="F32" s="377"/>
      <c r="G32" s="378"/>
      <c r="H32" s="367">
        <f>'Data_3-4'!O29</f>
        <v>789</v>
      </c>
      <c r="I32" s="368"/>
      <c r="J32" s="368"/>
      <c r="K32" s="368">
        <f>'Data_3-4'!L29</f>
        <v>720</v>
      </c>
      <c r="L32" s="368"/>
      <c r="M32" s="368"/>
      <c r="N32" s="368">
        <f>'Data_3-4'!M29</f>
        <v>805</v>
      </c>
      <c r="O32" s="368"/>
      <c r="P32" s="368"/>
      <c r="Q32" s="368">
        <f>K32+N32</f>
        <v>1525</v>
      </c>
      <c r="R32" s="368"/>
      <c r="S32" s="392"/>
      <c r="T32" s="261"/>
      <c r="U32" s="377" t="s">
        <v>66</v>
      </c>
      <c r="V32" s="377"/>
      <c r="W32" s="377"/>
      <c r="X32" s="377"/>
      <c r="Y32" s="377"/>
      <c r="Z32" s="378"/>
      <c r="AA32" s="367">
        <f>'Data_3-4'!O74</f>
        <v>102</v>
      </c>
      <c r="AB32" s="368"/>
      <c r="AC32" s="368"/>
      <c r="AD32" s="368">
        <f>'Data_3-4'!L74</f>
        <v>95</v>
      </c>
      <c r="AE32" s="368"/>
      <c r="AF32" s="368"/>
      <c r="AG32" s="368">
        <f>'Data_3-4'!M74</f>
        <v>111</v>
      </c>
      <c r="AH32" s="368"/>
      <c r="AI32" s="368"/>
      <c r="AJ32" s="368">
        <f t="shared" si="0"/>
        <v>206</v>
      </c>
      <c r="AK32" s="368"/>
      <c r="AL32" s="392"/>
      <c r="AM32" s="263"/>
      <c r="AN32" s="377" t="s">
        <v>752</v>
      </c>
      <c r="AO32" s="377"/>
      <c r="AP32" s="377"/>
      <c r="AQ32" s="377"/>
      <c r="AR32" s="377"/>
      <c r="AS32" s="378"/>
      <c r="AT32" s="367">
        <f>'Data_3-4'!$O$121</f>
        <v>0</v>
      </c>
      <c r="AU32" s="368"/>
      <c r="AV32" s="368"/>
      <c r="AW32" s="368">
        <f>'Data_3-4'!L121</f>
        <v>0</v>
      </c>
      <c r="AX32" s="368"/>
      <c r="AY32" s="368"/>
      <c r="AZ32" s="368">
        <f>'Data_3-4'!O121</f>
        <v>0</v>
      </c>
      <c r="BA32" s="368"/>
      <c r="BB32" s="368"/>
      <c r="BC32" s="368">
        <f t="shared" si="13"/>
        <v>0</v>
      </c>
      <c r="BD32" s="368"/>
      <c r="BE32" s="392"/>
      <c r="BF32" s="261"/>
      <c r="BG32" s="377" t="s">
        <v>138</v>
      </c>
      <c r="BH32" s="377"/>
      <c r="BI32" s="377"/>
      <c r="BJ32" s="377"/>
      <c r="BK32" s="377"/>
      <c r="BL32" s="378"/>
      <c r="BM32" s="367">
        <f>'Data_3-4'!O160</f>
        <v>127</v>
      </c>
      <c r="BN32" s="368"/>
      <c r="BO32" s="368"/>
      <c r="BP32" s="368">
        <f>'Data_3-4'!L160</f>
        <v>154</v>
      </c>
      <c r="BQ32" s="368"/>
      <c r="BR32" s="368"/>
      <c r="BS32" s="368">
        <f>'Data_3-4'!M160</f>
        <v>135</v>
      </c>
      <c r="BT32" s="368"/>
      <c r="BU32" s="368"/>
      <c r="BV32" s="368">
        <f t="shared" si="14"/>
        <v>289</v>
      </c>
      <c r="BW32" s="368"/>
      <c r="BX32" s="368"/>
    </row>
    <row r="33" spans="2:76" ht="24.75" customHeight="1">
      <c r="B33" s="377" t="s">
        <v>141</v>
      </c>
      <c r="C33" s="377"/>
      <c r="D33" s="377"/>
      <c r="E33" s="377"/>
      <c r="F33" s="377"/>
      <c r="G33" s="378"/>
      <c r="H33" s="367">
        <f>'Data_3-4'!O30</f>
        <v>0</v>
      </c>
      <c r="I33" s="368"/>
      <c r="J33" s="368"/>
      <c r="K33" s="368">
        <f>'Data_3-4'!L30</f>
        <v>0</v>
      </c>
      <c r="L33" s="368"/>
      <c r="M33" s="368"/>
      <c r="N33" s="368">
        <f>'Data_3-4'!M30</f>
        <v>0</v>
      </c>
      <c r="O33" s="368"/>
      <c r="P33" s="368"/>
      <c r="Q33" s="368">
        <f>K33+N33</f>
        <v>0</v>
      </c>
      <c r="R33" s="368"/>
      <c r="S33" s="392"/>
      <c r="T33" s="261"/>
      <c r="U33" s="398" t="s">
        <v>69</v>
      </c>
      <c r="V33" s="398"/>
      <c r="W33" s="398"/>
      <c r="X33" s="398"/>
      <c r="Y33" s="398"/>
      <c r="Z33" s="399"/>
      <c r="AA33" s="395">
        <f>'Data_3-4'!O75</f>
        <v>166</v>
      </c>
      <c r="AB33" s="396"/>
      <c r="AC33" s="396"/>
      <c r="AD33" s="396">
        <f>'Data_3-4'!L75</f>
        <v>167</v>
      </c>
      <c r="AE33" s="396"/>
      <c r="AF33" s="396"/>
      <c r="AG33" s="396">
        <f>'Data_3-4'!M75</f>
        <v>171</v>
      </c>
      <c r="AH33" s="396"/>
      <c r="AI33" s="396"/>
      <c r="AJ33" s="396">
        <f t="shared" si="0"/>
        <v>338</v>
      </c>
      <c r="AK33" s="396"/>
      <c r="AL33" s="397"/>
      <c r="AM33" s="263"/>
      <c r="AN33" s="398" t="s">
        <v>140</v>
      </c>
      <c r="AO33" s="398"/>
      <c r="AP33" s="398"/>
      <c r="AQ33" s="398"/>
      <c r="AR33" s="398"/>
      <c r="AS33" s="399"/>
      <c r="AT33" s="395">
        <f>'Data_3-4'!$O$122</f>
        <v>249</v>
      </c>
      <c r="AU33" s="396"/>
      <c r="AV33" s="396"/>
      <c r="AW33" s="396">
        <f>'Data_3-4'!L122</f>
        <v>268</v>
      </c>
      <c r="AX33" s="396"/>
      <c r="AY33" s="396"/>
      <c r="AZ33" s="396">
        <f>'Data_3-4'!$M$122</f>
        <v>323</v>
      </c>
      <c r="BA33" s="396"/>
      <c r="BB33" s="396"/>
      <c r="BC33" s="396">
        <f>AW33+AZ33</f>
        <v>591</v>
      </c>
      <c r="BD33" s="396"/>
      <c r="BE33" s="397"/>
      <c r="BF33" s="261"/>
      <c r="BG33" s="377" t="s">
        <v>681</v>
      </c>
      <c r="BH33" s="377"/>
      <c r="BI33" s="377"/>
      <c r="BJ33" s="377"/>
      <c r="BK33" s="377"/>
      <c r="BL33" s="378"/>
      <c r="BM33" s="367">
        <f>'Data_3-4'!O161</f>
        <v>427</v>
      </c>
      <c r="BN33" s="368"/>
      <c r="BO33" s="368"/>
      <c r="BP33" s="368">
        <f>'Data_3-4'!L161</f>
        <v>477</v>
      </c>
      <c r="BQ33" s="368"/>
      <c r="BR33" s="368"/>
      <c r="BS33" s="368">
        <f>'Data_3-4'!M161</f>
        <v>482</v>
      </c>
      <c r="BT33" s="368"/>
      <c r="BU33" s="368"/>
      <c r="BV33" s="368">
        <f>BP33+BS33</f>
        <v>959</v>
      </c>
      <c r="BW33" s="368"/>
      <c r="BX33" s="368"/>
    </row>
    <row r="34" spans="2:76" ht="24.75" customHeight="1">
      <c r="B34" s="377" t="s">
        <v>142</v>
      </c>
      <c r="C34" s="377"/>
      <c r="D34" s="377"/>
      <c r="E34" s="377"/>
      <c r="F34" s="377"/>
      <c r="G34" s="378"/>
      <c r="H34" s="395">
        <f>'Data_3-4'!O31</f>
        <v>329</v>
      </c>
      <c r="I34" s="396"/>
      <c r="J34" s="396"/>
      <c r="K34" s="396">
        <f>'Data_3-4'!L31</f>
        <v>302</v>
      </c>
      <c r="L34" s="396"/>
      <c r="M34" s="396"/>
      <c r="N34" s="396">
        <f>'Data_3-4'!M31</f>
        <v>311</v>
      </c>
      <c r="O34" s="396"/>
      <c r="P34" s="396"/>
      <c r="Q34" s="396">
        <f t="shared" ref="Q34:Q49" si="15">K34+N34</f>
        <v>613</v>
      </c>
      <c r="R34" s="396"/>
      <c r="S34" s="397"/>
      <c r="T34" s="261"/>
      <c r="U34" s="377" t="s">
        <v>143</v>
      </c>
      <c r="V34" s="377"/>
      <c r="W34" s="377"/>
      <c r="X34" s="377"/>
      <c r="Y34" s="377"/>
      <c r="Z34" s="378"/>
      <c r="AA34" s="367">
        <f>'Data_3-4'!O76</f>
        <v>0</v>
      </c>
      <c r="AB34" s="368"/>
      <c r="AC34" s="368"/>
      <c r="AD34" s="368">
        <f>'Data_3-4'!L76</f>
        <v>0</v>
      </c>
      <c r="AE34" s="368"/>
      <c r="AF34" s="368"/>
      <c r="AG34" s="368">
        <f>'Data_3-4'!M76</f>
        <v>0</v>
      </c>
      <c r="AH34" s="368"/>
      <c r="AI34" s="368"/>
      <c r="AJ34" s="368">
        <v>0</v>
      </c>
      <c r="AK34" s="368"/>
      <c r="AL34" s="392"/>
      <c r="AM34" s="263"/>
      <c r="AN34" s="377" t="s">
        <v>664</v>
      </c>
      <c r="AO34" s="377"/>
      <c r="AP34" s="377"/>
      <c r="AQ34" s="377"/>
      <c r="AR34" s="377"/>
      <c r="AS34" s="378"/>
      <c r="AT34" s="367">
        <f>'Data_3-4'!O123</f>
        <v>0</v>
      </c>
      <c r="AU34" s="368"/>
      <c r="AV34" s="368"/>
      <c r="AW34" s="368">
        <f>'Data_3-4'!L123</f>
        <v>0</v>
      </c>
      <c r="AX34" s="368"/>
      <c r="AY34" s="368"/>
      <c r="AZ34" s="368">
        <f>'Data_3-4'!O123</f>
        <v>0</v>
      </c>
      <c r="BA34" s="368"/>
      <c r="BB34" s="368"/>
      <c r="BC34" s="396">
        <f t="shared" ref="BC34" si="16">AW34+AZ34</f>
        <v>0</v>
      </c>
      <c r="BD34" s="396"/>
      <c r="BE34" s="397"/>
      <c r="BF34" s="261"/>
      <c r="BG34" s="377" t="s">
        <v>741</v>
      </c>
      <c r="BH34" s="377"/>
      <c r="BI34" s="377"/>
      <c r="BJ34" s="377"/>
      <c r="BK34" s="377"/>
      <c r="BL34" s="378"/>
      <c r="BM34" s="367">
        <f>'Data_3-4'!O162</f>
        <v>194</v>
      </c>
      <c r="BN34" s="368"/>
      <c r="BO34" s="368"/>
      <c r="BP34" s="368">
        <f>'Data_3-4'!L162</f>
        <v>237</v>
      </c>
      <c r="BQ34" s="368"/>
      <c r="BR34" s="368"/>
      <c r="BS34" s="368">
        <f>'Data_3-4'!M162</f>
        <v>222</v>
      </c>
      <c r="BT34" s="368"/>
      <c r="BU34" s="368"/>
      <c r="BV34" s="368">
        <f t="shared" ref="BV34:BV37" si="17">BP34+BS34</f>
        <v>459</v>
      </c>
      <c r="BW34" s="368"/>
      <c r="BX34" s="368"/>
    </row>
    <row r="35" spans="2:76" ht="24.75" customHeight="1">
      <c r="B35" s="377" t="s">
        <v>145</v>
      </c>
      <c r="C35" s="377"/>
      <c r="D35" s="377"/>
      <c r="E35" s="377"/>
      <c r="F35" s="377"/>
      <c r="G35" s="378"/>
      <c r="H35" s="367">
        <f>'Data_3-4'!O32</f>
        <v>49</v>
      </c>
      <c r="I35" s="368"/>
      <c r="J35" s="368"/>
      <c r="K35" s="368">
        <f>'Data_3-4'!L32</f>
        <v>43</v>
      </c>
      <c r="L35" s="368"/>
      <c r="M35" s="368"/>
      <c r="N35" s="368">
        <f>'Data_3-4'!M32</f>
        <v>50</v>
      </c>
      <c r="O35" s="368"/>
      <c r="P35" s="368"/>
      <c r="Q35" s="368">
        <f t="shared" si="15"/>
        <v>93</v>
      </c>
      <c r="R35" s="368"/>
      <c r="S35" s="392"/>
      <c r="T35" s="261"/>
      <c r="U35" s="377" t="s">
        <v>146</v>
      </c>
      <c r="V35" s="377"/>
      <c r="W35" s="377"/>
      <c r="X35" s="377"/>
      <c r="Y35" s="377"/>
      <c r="Z35" s="378"/>
      <c r="AA35" s="367">
        <f>'Data_3-4'!O77</f>
        <v>212</v>
      </c>
      <c r="AB35" s="368"/>
      <c r="AC35" s="368"/>
      <c r="AD35" s="368">
        <f>'Data_3-4'!L77</f>
        <v>210</v>
      </c>
      <c r="AE35" s="368"/>
      <c r="AF35" s="368"/>
      <c r="AG35" s="368">
        <f>'Data_3-4'!M77</f>
        <v>230</v>
      </c>
      <c r="AH35" s="368"/>
      <c r="AI35" s="368"/>
      <c r="AJ35" s="368">
        <f t="shared" si="0"/>
        <v>440</v>
      </c>
      <c r="AK35" s="368"/>
      <c r="AL35" s="392"/>
      <c r="AM35" s="263"/>
      <c r="AN35" s="377" t="s">
        <v>144</v>
      </c>
      <c r="AO35" s="377"/>
      <c r="AP35" s="377"/>
      <c r="AQ35" s="377"/>
      <c r="AR35" s="377"/>
      <c r="AS35" s="378"/>
      <c r="AT35" s="367">
        <f>'Data_3-4'!O124</f>
        <v>108</v>
      </c>
      <c r="AU35" s="368"/>
      <c r="AV35" s="368"/>
      <c r="AW35" s="368">
        <f>'Data_3-4'!L124</f>
        <v>129</v>
      </c>
      <c r="AX35" s="368"/>
      <c r="AY35" s="368"/>
      <c r="AZ35" s="368">
        <f>'Data_3-4'!M124</f>
        <v>121</v>
      </c>
      <c r="BA35" s="368"/>
      <c r="BB35" s="368"/>
      <c r="BC35" s="368">
        <f t="shared" ref="BC35:BC40" si="18">AW35+AZ35</f>
        <v>250</v>
      </c>
      <c r="BD35" s="368"/>
      <c r="BE35" s="392"/>
      <c r="BF35" s="261"/>
      <c r="BG35" s="377" t="s">
        <v>71</v>
      </c>
      <c r="BH35" s="377"/>
      <c r="BI35" s="377"/>
      <c r="BJ35" s="377"/>
      <c r="BK35" s="377"/>
      <c r="BL35" s="378"/>
      <c r="BM35" s="367">
        <f>'Data_3-4'!O163</f>
        <v>301</v>
      </c>
      <c r="BN35" s="368"/>
      <c r="BO35" s="368"/>
      <c r="BP35" s="368">
        <f>'Data_3-4'!L163</f>
        <v>372</v>
      </c>
      <c r="BQ35" s="368"/>
      <c r="BR35" s="368"/>
      <c r="BS35" s="368">
        <f>'Data_3-4'!M163</f>
        <v>398</v>
      </c>
      <c r="BT35" s="368"/>
      <c r="BU35" s="368"/>
      <c r="BV35" s="368">
        <f t="shared" si="17"/>
        <v>770</v>
      </c>
      <c r="BW35" s="368"/>
      <c r="BX35" s="368"/>
    </row>
    <row r="36" spans="2:76" ht="24.75" customHeight="1">
      <c r="B36" s="377" t="s">
        <v>62</v>
      </c>
      <c r="C36" s="377"/>
      <c r="D36" s="377"/>
      <c r="E36" s="377"/>
      <c r="F36" s="377"/>
      <c r="G36" s="378"/>
      <c r="H36" s="367">
        <f>'Data_3-4'!O33</f>
        <v>72</v>
      </c>
      <c r="I36" s="368"/>
      <c r="J36" s="368"/>
      <c r="K36" s="368">
        <f>'Data_3-4'!L33</f>
        <v>60</v>
      </c>
      <c r="L36" s="368"/>
      <c r="M36" s="368"/>
      <c r="N36" s="368">
        <f>'Data_3-4'!M33</f>
        <v>77</v>
      </c>
      <c r="O36" s="368"/>
      <c r="P36" s="368"/>
      <c r="Q36" s="368">
        <f t="shared" si="15"/>
        <v>137</v>
      </c>
      <c r="R36" s="368"/>
      <c r="S36" s="392"/>
      <c r="T36" s="261"/>
      <c r="U36" s="377" t="s">
        <v>149</v>
      </c>
      <c r="V36" s="377"/>
      <c r="W36" s="377"/>
      <c r="X36" s="377"/>
      <c r="Y36" s="377"/>
      <c r="Z36" s="378"/>
      <c r="AA36" s="367">
        <f>'Data_3-4'!O78</f>
        <v>513</v>
      </c>
      <c r="AB36" s="368"/>
      <c r="AC36" s="368"/>
      <c r="AD36" s="368">
        <f>'Data_3-4'!L78</f>
        <v>459</v>
      </c>
      <c r="AE36" s="368"/>
      <c r="AF36" s="368"/>
      <c r="AG36" s="368">
        <f>'Data_3-4'!M78</f>
        <v>505</v>
      </c>
      <c r="AH36" s="368"/>
      <c r="AI36" s="368"/>
      <c r="AJ36" s="368">
        <f t="shared" si="0"/>
        <v>964</v>
      </c>
      <c r="AK36" s="368"/>
      <c r="AL36" s="392"/>
      <c r="AM36" s="263"/>
      <c r="AN36" s="377" t="s">
        <v>147</v>
      </c>
      <c r="AO36" s="377"/>
      <c r="AP36" s="377"/>
      <c r="AQ36" s="377"/>
      <c r="AR36" s="377"/>
      <c r="AS36" s="378"/>
      <c r="AT36" s="367">
        <f>'Data_3-4'!O125</f>
        <v>13</v>
      </c>
      <c r="AU36" s="368"/>
      <c r="AV36" s="368"/>
      <c r="AW36" s="368">
        <f>'Data_3-4'!L125</f>
        <v>20</v>
      </c>
      <c r="AX36" s="368"/>
      <c r="AY36" s="368"/>
      <c r="AZ36" s="368">
        <f>'Data_3-4'!M125</f>
        <v>20</v>
      </c>
      <c r="BA36" s="368"/>
      <c r="BB36" s="368"/>
      <c r="BC36" s="368">
        <f t="shared" si="18"/>
        <v>40</v>
      </c>
      <c r="BD36" s="368"/>
      <c r="BE36" s="392"/>
      <c r="BF36" s="261"/>
      <c r="BG36" s="377" t="s">
        <v>148</v>
      </c>
      <c r="BH36" s="377"/>
      <c r="BI36" s="377"/>
      <c r="BJ36" s="377"/>
      <c r="BK36" s="377"/>
      <c r="BL36" s="378"/>
      <c r="BM36" s="367">
        <f>'Data_3-4'!O164</f>
        <v>111</v>
      </c>
      <c r="BN36" s="368"/>
      <c r="BO36" s="368"/>
      <c r="BP36" s="368">
        <f>'Data_3-4'!L164</f>
        <v>114</v>
      </c>
      <c r="BQ36" s="368"/>
      <c r="BR36" s="368"/>
      <c r="BS36" s="368">
        <f>'Data_3-4'!M164</f>
        <v>127</v>
      </c>
      <c r="BT36" s="368"/>
      <c r="BU36" s="368"/>
      <c r="BV36" s="368">
        <f t="shared" si="17"/>
        <v>241</v>
      </c>
      <c r="BW36" s="368"/>
      <c r="BX36" s="368"/>
    </row>
    <row r="37" spans="2:76" ht="24.75" customHeight="1">
      <c r="B37" s="377" t="s">
        <v>151</v>
      </c>
      <c r="C37" s="377"/>
      <c r="D37" s="377"/>
      <c r="E37" s="377"/>
      <c r="F37" s="377"/>
      <c r="G37" s="378"/>
      <c r="H37" s="367">
        <f>'Data_3-4'!O34</f>
        <v>33</v>
      </c>
      <c r="I37" s="368"/>
      <c r="J37" s="368"/>
      <c r="K37" s="368">
        <f>'Data_3-4'!L34</f>
        <v>28</v>
      </c>
      <c r="L37" s="368"/>
      <c r="M37" s="368"/>
      <c r="N37" s="368">
        <f>'Data_3-4'!M34</f>
        <v>28</v>
      </c>
      <c r="O37" s="368"/>
      <c r="P37" s="368"/>
      <c r="Q37" s="368">
        <f t="shared" si="15"/>
        <v>56</v>
      </c>
      <c r="R37" s="368"/>
      <c r="S37" s="392"/>
      <c r="T37" s="261"/>
      <c r="U37" s="377" t="s">
        <v>152</v>
      </c>
      <c r="V37" s="377"/>
      <c r="W37" s="377"/>
      <c r="X37" s="377"/>
      <c r="Y37" s="377"/>
      <c r="Z37" s="378"/>
      <c r="AA37" s="367">
        <f>'Data_3-4'!O79</f>
        <v>348</v>
      </c>
      <c r="AB37" s="368"/>
      <c r="AC37" s="368"/>
      <c r="AD37" s="368">
        <f>'Data_3-4'!L79</f>
        <v>340</v>
      </c>
      <c r="AE37" s="368"/>
      <c r="AF37" s="368"/>
      <c r="AG37" s="368">
        <f>'Data_3-4'!M79</f>
        <v>338</v>
      </c>
      <c r="AH37" s="368"/>
      <c r="AI37" s="368"/>
      <c r="AJ37" s="368">
        <f t="shared" si="0"/>
        <v>678</v>
      </c>
      <c r="AK37" s="368"/>
      <c r="AL37" s="392"/>
      <c r="AM37" s="263"/>
      <c r="AN37" s="377" t="s">
        <v>68</v>
      </c>
      <c r="AO37" s="377"/>
      <c r="AP37" s="377"/>
      <c r="AQ37" s="377"/>
      <c r="AR37" s="377"/>
      <c r="AS37" s="378"/>
      <c r="AT37" s="367">
        <f>'Data_3-4'!O126</f>
        <v>118</v>
      </c>
      <c r="AU37" s="368"/>
      <c r="AV37" s="368"/>
      <c r="AW37" s="368">
        <f>'Data_3-4'!L126</f>
        <v>163</v>
      </c>
      <c r="AX37" s="368"/>
      <c r="AY37" s="368"/>
      <c r="AZ37" s="368">
        <f>'Data_3-4'!M126</f>
        <v>144</v>
      </c>
      <c r="BA37" s="368"/>
      <c r="BB37" s="368"/>
      <c r="BC37" s="368">
        <f t="shared" si="18"/>
        <v>307</v>
      </c>
      <c r="BD37" s="368"/>
      <c r="BE37" s="392"/>
      <c r="BF37" s="261"/>
      <c r="BG37" s="377" t="s">
        <v>150</v>
      </c>
      <c r="BH37" s="377"/>
      <c r="BI37" s="377"/>
      <c r="BJ37" s="377"/>
      <c r="BK37" s="377"/>
      <c r="BL37" s="378"/>
      <c r="BM37" s="367">
        <f>'Data_3-4'!O165</f>
        <v>113</v>
      </c>
      <c r="BN37" s="368"/>
      <c r="BO37" s="368"/>
      <c r="BP37" s="368">
        <f>'Data_3-4'!L165</f>
        <v>138</v>
      </c>
      <c r="BQ37" s="368"/>
      <c r="BR37" s="368"/>
      <c r="BS37" s="368">
        <f>'Data_3-4'!M165</f>
        <v>124</v>
      </c>
      <c r="BT37" s="368"/>
      <c r="BU37" s="368"/>
      <c r="BV37" s="368">
        <f t="shared" si="17"/>
        <v>262</v>
      </c>
      <c r="BW37" s="368"/>
      <c r="BX37" s="368"/>
    </row>
    <row r="38" spans="2:76" ht="24.75" customHeight="1">
      <c r="B38" s="377" t="s">
        <v>62</v>
      </c>
      <c r="C38" s="377"/>
      <c r="D38" s="377"/>
      <c r="E38" s="377"/>
      <c r="F38" s="377"/>
      <c r="G38" s="378"/>
      <c r="H38" s="367">
        <f>'Data_3-4'!O35</f>
        <v>20</v>
      </c>
      <c r="I38" s="368"/>
      <c r="J38" s="368"/>
      <c r="K38" s="368">
        <f>'Data_3-4'!L35</f>
        <v>14</v>
      </c>
      <c r="L38" s="368"/>
      <c r="M38" s="368"/>
      <c r="N38" s="368">
        <f>'Data_3-4'!M35</f>
        <v>20</v>
      </c>
      <c r="O38" s="368"/>
      <c r="P38" s="368"/>
      <c r="Q38" s="368">
        <f t="shared" si="15"/>
        <v>34</v>
      </c>
      <c r="R38" s="368"/>
      <c r="S38" s="392"/>
      <c r="T38" s="261"/>
      <c r="U38" s="377" t="s">
        <v>154</v>
      </c>
      <c r="V38" s="377"/>
      <c r="W38" s="377"/>
      <c r="X38" s="377"/>
      <c r="Y38" s="377"/>
      <c r="Z38" s="378"/>
      <c r="AA38" s="367">
        <f>'Data_3-4'!O80</f>
        <v>138</v>
      </c>
      <c r="AB38" s="368"/>
      <c r="AC38" s="368"/>
      <c r="AD38" s="368">
        <f>'Data_3-4'!L80</f>
        <v>140</v>
      </c>
      <c r="AE38" s="368"/>
      <c r="AF38" s="368"/>
      <c r="AG38" s="368">
        <f>'Data_3-4'!M80</f>
        <v>153</v>
      </c>
      <c r="AH38" s="368"/>
      <c r="AI38" s="368"/>
      <c r="AJ38" s="368">
        <f t="shared" si="0"/>
        <v>293</v>
      </c>
      <c r="AK38" s="368"/>
      <c r="AL38" s="392"/>
      <c r="AM38" s="263"/>
      <c r="AN38" s="377" t="s">
        <v>71</v>
      </c>
      <c r="AO38" s="377"/>
      <c r="AP38" s="377"/>
      <c r="AQ38" s="377"/>
      <c r="AR38" s="377"/>
      <c r="AS38" s="378"/>
      <c r="AT38" s="367">
        <f>'Data_3-4'!O127</f>
        <v>5</v>
      </c>
      <c r="AU38" s="368"/>
      <c r="AV38" s="368"/>
      <c r="AW38" s="368">
        <f>'Data_3-4'!L127</f>
        <v>7</v>
      </c>
      <c r="AX38" s="368"/>
      <c r="AY38" s="368"/>
      <c r="AZ38" s="368">
        <f>'Data_3-4'!M127</f>
        <v>5</v>
      </c>
      <c r="BA38" s="368"/>
      <c r="BB38" s="368"/>
      <c r="BC38" s="368">
        <f t="shared" si="18"/>
        <v>12</v>
      </c>
      <c r="BD38" s="368"/>
      <c r="BE38" s="392"/>
      <c r="BF38" s="261"/>
      <c r="BG38" s="280" t="s">
        <v>153</v>
      </c>
      <c r="BL38" s="264"/>
      <c r="BM38" s="367">
        <f>'Data_3-4'!O166</f>
        <v>146</v>
      </c>
      <c r="BN38" s="368"/>
      <c r="BO38" s="368"/>
      <c r="BP38" s="368">
        <f>'Data_3-4'!L166</f>
        <v>157</v>
      </c>
      <c r="BQ38" s="368"/>
      <c r="BR38" s="368"/>
      <c r="BS38" s="368">
        <f>'Data_3-4'!M166</f>
        <v>185</v>
      </c>
      <c r="BT38" s="368"/>
      <c r="BU38" s="368"/>
      <c r="BV38" s="368">
        <f t="shared" ref="BV38" si="19">BP38+BS38</f>
        <v>342</v>
      </c>
      <c r="BW38" s="368"/>
      <c r="BX38" s="368"/>
    </row>
    <row r="39" spans="2:76" ht="24.75" customHeight="1">
      <c r="B39" s="377" t="s">
        <v>156</v>
      </c>
      <c r="C39" s="377"/>
      <c r="D39" s="377"/>
      <c r="E39" s="377"/>
      <c r="F39" s="377"/>
      <c r="G39" s="378"/>
      <c r="H39" s="367">
        <f>'Data_3-4'!O36</f>
        <v>68</v>
      </c>
      <c r="I39" s="368"/>
      <c r="J39" s="368"/>
      <c r="K39" s="368">
        <f>'Data_3-4'!L36</f>
        <v>60</v>
      </c>
      <c r="L39" s="368"/>
      <c r="M39" s="368"/>
      <c r="N39" s="368">
        <f>'Data_3-4'!M36</f>
        <v>54</v>
      </c>
      <c r="O39" s="368"/>
      <c r="P39" s="368"/>
      <c r="Q39" s="368">
        <f t="shared" si="15"/>
        <v>114</v>
      </c>
      <c r="R39" s="368"/>
      <c r="S39" s="392"/>
      <c r="T39" s="261"/>
      <c r="U39" s="377" t="s">
        <v>157</v>
      </c>
      <c r="V39" s="377"/>
      <c r="W39" s="377"/>
      <c r="X39" s="377"/>
      <c r="Y39" s="377"/>
      <c r="Z39" s="378"/>
      <c r="AA39" s="367">
        <f>'Data_3-4'!O81</f>
        <v>1804</v>
      </c>
      <c r="AB39" s="368"/>
      <c r="AC39" s="368"/>
      <c r="AD39" s="368">
        <f>'Data_3-4'!L81</f>
        <v>1735</v>
      </c>
      <c r="AE39" s="368"/>
      <c r="AF39" s="368"/>
      <c r="AG39" s="368">
        <f>'Data_3-4'!M81</f>
        <v>1903</v>
      </c>
      <c r="AH39" s="368"/>
      <c r="AI39" s="368"/>
      <c r="AJ39" s="368">
        <f t="shared" si="0"/>
        <v>3638</v>
      </c>
      <c r="AK39" s="368"/>
      <c r="AL39" s="392"/>
      <c r="AM39" s="263"/>
      <c r="AN39" s="377" t="s">
        <v>155</v>
      </c>
      <c r="AO39" s="377"/>
      <c r="AP39" s="377"/>
      <c r="AQ39" s="377"/>
      <c r="AR39" s="377"/>
      <c r="AS39" s="378"/>
      <c r="AT39" s="367">
        <f>'Data_3-4'!O128</f>
        <v>15</v>
      </c>
      <c r="AU39" s="368"/>
      <c r="AV39" s="368"/>
      <c r="AW39" s="368">
        <f>'Data_3-4'!L128</f>
        <v>25</v>
      </c>
      <c r="AX39" s="368"/>
      <c r="AY39" s="368"/>
      <c r="AZ39" s="368">
        <f>'Data_3-4'!M128</f>
        <v>22</v>
      </c>
      <c r="BA39" s="368"/>
      <c r="BB39" s="368"/>
      <c r="BC39" s="368">
        <f t="shared" si="18"/>
        <v>47</v>
      </c>
      <c r="BD39" s="368"/>
      <c r="BE39" s="392"/>
      <c r="BF39" s="261"/>
      <c r="BG39" s="400"/>
      <c r="BH39" s="400"/>
      <c r="BI39" s="400"/>
      <c r="BJ39" s="400"/>
      <c r="BK39" s="400"/>
      <c r="BL39" s="401"/>
      <c r="BM39" s="367"/>
      <c r="BN39" s="368"/>
      <c r="BO39" s="368"/>
      <c r="BP39" s="368"/>
      <c r="BQ39" s="368"/>
      <c r="BR39" s="368"/>
      <c r="BS39" s="368"/>
      <c r="BT39" s="368"/>
      <c r="BU39" s="368"/>
      <c r="BV39" s="368"/>
      <c r="BW39" s="368"/>
      <c r="BX39" s="368"/>
    </row>
    <row r="40" spans="2:76" ht="24.75" customHeight="1">
      <c r="B40" s="377" t="s">
        <v>160</v>
      </c>
      <c r="C40" s="377"/>
      <c r="D40" s="377"/>
      <c r="E40" s="377"/>
      <c r="F40" s="377"/>
      <c r="G40" s="378"/>
      <c r="H40" s="367">
        <f>'Data_3-4'!O37</f>
        <v>115</v>
      </c>
      <c r="I40" s="368"/>
      <c r="J40" s="368"/>
      <c r="K40" s="368">
        <f>'Data_3-4'!L37</f>
        <v>107</v>
      </c>
      <c r="L40" s="368"/>
      <c r="M40" s="368"/>
      <c r="N40" s="368">
        <f>'Data_3-4'!M37</f>
        <v>102</v>
      </c>
      <c r="O40" s="368"/>
      <c r="P40" s="368"/>
      <c r="Q40" s="368">
        <f t="shared" si="15"/>
        <v>209</v>
      </c>
      <c r="R40" s="368"/>
      <c r="S40" s="392"/>
      <c r="T40" s="261"/>
      <c r="U40" s="377" t="s">
        <v>161</v>
      </c>
      <c r="V40" s="377"/>
      <c r="W40" s="377"/>
      <c r="X40" s="377"/>
      <c r="Y40" s="377"/>
      <c r="Z40" s="378"/>
      <c r="AA40" s="367">
        <f>'Data_3-4'!O82</f>
        <v>171</v>
      </c>
      <c r="AB40" s="368"/>
      <c r="AC40" s="368"/>
      <c r="AD40" s="368">
        <f>'Data_3-4'!L82</f>
        <v>177</v>
      </c>
      <c r="AE40" s="368"/>
      <c r="AF40" s="368"/>
      <c r="AG40" s="368">
        <f>'Data_3-4'!M82</f>
        <v>187</v>
      </c>
      <c r="AH40" s="368"/>
      <c r="AI40" s="368"/>
      <c r="AJ40" s="368">
        <f t="shared" si="0"/>
        <v>364</v>
      </c>
      <c r="AK40" s="368"/>
      <c r="AL40" s="392"/>
      <c r="AM40" s="263"/>
      <c r="AN40" s="377" t="s">
        <v>158</v>
      </c>
      <c r="AO40" s="377"/>
      <c r="AP40" s="377"/>
      <c r="AQ40" s="377"/>
      <c r="AR40" s="377"/>
      <c r="AS40" s="378"/>
      <c r="AT40" s="367">
        <f>'Data_3-4'!O129</f>
        <v>45</v>
      </c>
      <c r="AU40" s="368"/>
      <c r="AV40" s="368"/>
      <c r="AW40" s="368">
        <f>'Data_3-4'!L129</f>
        <v>49</v>
      </c>
      <c r="AX40" s="368"/>
      <c r="AY40" s="368"/>
      <c r="AZ40" s="368">
        <f>'Data_3-4'!M129</f>
        <v>35</v>
      </c>
      <c r="BA40" s="368"/>
      <c r="BB40" s="368"/>
      <c r="BC40" s="368">
        <f t="shared" si="18"/>
        <v>84</v>
      </c>
      <c r="BD40" s="368"/>
      <c r="BE40" s="392"/>
      <c r="BF40" s="261"/>
      <c r="BG40" s="254" t="s">
        <v>159</v>
      </c>
      <c r="BL40" s="264"/>
      <c r="BM40" s="367">
        <f>SUM(BM30:BO38)</f>
        <v>1680</v>
      </c>
      <c r="BN40" s="368"/>
      <c r="BO40" s="368"/>
      <c r="BP40" s="368">
        <f>SUM(BP30:BR38)</f>
        <v>1930</v>
      </c>
      <c r="BQ40" s="368"/>
      <c r="BR40" s="368"/>
      <c r="BS40" s="368">
        <f t="shared" ref="BS40" si="20">SUM(BS30:BU38)</f>
        <v>1929</v>
      </c>
      <c r="BT40" s="368"/>
      <c r="BU40" s="368"/>
      <c r="BV40" s="368">
        <f t="shared" ref="BV40" si="21">SUM(BV30:BX38)</f>
        <v>3859</v>
      </c>
      <c r="BW40" s="368"/>
      <c r="BX40" s="368"/>
    </row>
    <row r="41" spans="2:76" ht="24.75" customHeight="1">
      <c r="B41" s="377" t="s">
        <v>162</v>
      </c>
      <c r="C41" s="377"/>
      <c r="D41" s="377"/>
      <c r="E41" s="377"/>
      <c r="F41" s="377"/>
      <c r="G41" s="378"/>
      <c r="H41" s="367">
        <f>'Data_3-4'!O38</f>
        <v>132</v>
      </c>
      <c r="I41" s="368"/>
      <c r="J41" s="368"/>
      <c r="K41" s="368">
        <f>'Data_3-4'!L38</f>
        <v>113</v>
      </c>
      <c r="L41" s="368"/>
      <c r="M41" s="368"/>
      <c r="N41" s="368">
        <f>'Data_3-4'!M38</f>
        <v>128</v>
      </c>
      <c r="O41" s="368"/>
      <c r="P41" s="368"/>
      <c r="Q41" s="368">
        <f t="shared" si="15"/>
        <v>241</v>
      </c>
      <c r="R41" s="368"/>
      <c r="S41" s="392"/>
      <c r="T41" s="261"/>
      <c r="U41" s="377" t="s">
        <v>163</v>
      </c>
      <c r="V41" s="377"/>
      <c r="W41" s="377"/>
      <c r="X41" s="377"/>
      <c r="Y41" s="377"/>
      <c r="Z41" s="378"/>
      <c r="AA41" s="367">
        <f>'Data_3-4'!O83</f>
        <v>805</v>
      </c>
      <c r="AB41" s="368"/>
      <c r="AC41" s="368"/>
      <c r="AD41" s="368">
        <f>'Data_3-4'!L83</f>
        <v>850</v>
      </c>
      <c r="AE41" s="368"/>
      <c r="AF41" s="368"/>
      <c r="AG41" s="368">
        <f>'Data_3-4'!M83</f>
        <v>913</v>
      </c>
      <c r="AH41" s="368"/>
      <c r="AI41" s="368"/>
      <c r="AJ41" s="368">
        <f t="shared" si="0"/>
        <v>1763</v>
      </c>
      <c r="AK41" s="368"/>
      <c r="AL41" s="392"/>
      <c r="AM41" s="263"/>
      <c r="AN41" s="400"/>
      <c r="AO41" s="400"/>
      <c r="AP41" s="400"/>
      <c r="AQ41" s="400"/>
      <c r="AR41" s="400"/>
      <c r="AS41" s="401"/>
      <c r="AT41" s="404"/>
      <c r="AU41" s="402"/>
      <c r="AV41" s="402"/>
      <c r="AW41" s="402"/>
      <c r="AX41" s="402"/>
      <c r="AY41" s="402"/>
      <c r="AZ41" s="402"/>
      <c r="BA41" s="402"/>
      <c r="BB41" s="402"/>
      <c r="BC41" s="402"/>
      <c r="BD41" s="402"/>
      <c r="BE41" s="403"/>
      <c r="BF41" s="261"/>
      <c r="BG41" s="377"/>
      <c r="BH41" s="377"/>
      <c r="BI41" s="377"/>
      <c r="BJ41" s="377"/>
      <c r="BK41" s="377"/>
      <c r="BL41" s="378"/>
      <c r="BM41" s="367"/>
      <c r="BN41" s="368"/>
      <c r="BO41" s="368"/>
      <c r="BP41" s="368"/>
      <c r="BQ41" s="368"/>
      <c r="BR41" s="368"/>
      <c r="BS41" s="368"/>
      <c r="BT41" s="368"/>
      <c r="BU41" s="368"/>
      <c r="BV41" s="368"/>
      <c r="BW41" s="368"/>
      <c r="BX41" s="368"/>
    </row>
    <row r="42" spans="2:76" ht="24.75" customHeight="1">
      <c r="B42" s="377" t="s">
        <v>164</v>
      </c>
      <c r="C42" s="377"/>
      <c r="D42" s="377"/>
      <c r="E42" s="377"/>
      <c r="F42" s="377"/>
      <c r="G42" s="378"/>
      <c r="H42" s="367">
        <f>'Data_3-4'!O39</f>
        <v>122</v>
      </c>
      <c r="I42" s="368"/>
      <c r="J42" s="368"/>
      <c r="K42" s="368">
        <f>'Data_3-4'!L39</f>
        <v>106</v>
      </c>
      <c r="L42" s="368"/>
      <c r="M42" s="368"/>
      <c r="N42" s="368">
        <f>'Data_3-4'!M39</f>
        <v>120</v>
      </c>
      <c r="O42" s="368"/>
      <c r="P42" s="368"/>
      <c r="Q42" s="368">
        <f t="shared" si="15"/>
        <v>226</v>
      </c>
      <c r="R42" s="368"/>
      <c r="S42" s="392"/>
      <c r="T42" s="261"/>
      <c r="U42" s="377" t="s">
        <v>165</v>
      </c>
      <c r="V42" s="377"/>
      <c r="W42" s="377"/>
      <c r="X42" s="377"/>
      <c r="Y42" s="377"/>
      <c r="Z42" s="378"/>
      <c r="AA42" s="367">
        <f>'Data_3-4'!O84</f>
        <v>261</v>
      </c>
      <c r="AB42" s="368"/>
      <c r="AC42" s="368"/>
      <c r="AD42" s="368">
        <f>'Data_3-4'!L84</f>
        <v>293</v>
      </c>
      <c r="AE42" s="368"/>
      <c r="AF42" s="368"/>
      <c r="AG42" s="368">
        <f>'Data_3-4'!M84</f>
        <v>304</v>
      </c>
      <c r="AH42" s="368"/>
      <c r="AI42" s="368"/>
      <c r="AJ42" s="368">
        <f t="shared" si="0"/>
        <v>597</v>
      </c>
      <c r="AK42" s="368"/>
      <c r="AL42" s="392"/>
      <c r="AM42" s="263"/>
      <c r="AN42" s="377" t="s">
        <v>751</v>
      </c>
      <c r="AO42" s="377"/>
      <c r="AP42" s="377"/>
      <c r="AQ42" s="377"/>
      <c r="AR42" s="377"/>
      <c r="AS42" s="265"/>
      <c r="AT42" s="367">
        <f>SUM(H5:J49,AA5:AC49,AT5:AV40)</f>
        <v>21976</v>
      </c>
      <c r="AU42" s="368"/>
      <c r="AV42" s="368"/>
      <c r="AW42" s="368">
        <f>SUM(K5:M49,AD5:AF49,AW5:AY40)</f>
        <v>21467</v>
      </c>
      <c r="AX42" s="368"/>
      <c r="AY42" s="368"/>
      <c r="AZ42" s="368">
        <f>SUM(N5:P49,AG5:AI49,AZ5:BB40)</f>
        <v>22866</v>
      </c>
      <c r="BA42" s="368"/>
      <c r="BB42" s="368"/>
      <c r="BC42" s="368">
        <f>SUM(Q5:S49,AJ5:AL49,BC5:BE40)</f>
        <v>44333</v>
      </c>
      <c r="BD42" s="368"/>
      <c r="BE42" s="368"/>
      <c r="BF42" s="261"/>
      <c r="BG42" s="377" t="s">
        <v>684</v>
      </c>
      <c r="BH42" s="377"/>
      <c r="BI42" s="377"/>
      <c r="BJ42" s="377"/>
      <c r="BK42" s="377"/>
      <c r="BL42" s="378"/>
      <c r="BM42" s="367">
        <f>'Data_3-4'!O167</f>
        <v>211</v>
      </c>
      <c r="BN42" s="368"/>
      <c r="BO42" s="368"/>
      <c r="BP42" s="368">
        <f>'Data_3-4'!L167</f>
        <v>275</v>
      </c>
      <c r="BQ42" s="368"/>
      <c r="BR42" s="368"/>
      <c r="BS42" s="368">
        <f>'Data_3-4'!M167</f>
        <v>249</v>
      </c>
      <c r="BT42" s="368"/>
      <c r="BU42" s="368"/>
      <c r="BV42" s="368">
        <f>BP42+BS42</f>
        <v>524</v>
      </c>
      <c r="BW42" s="368"/>
      <c r="BX42" s="368"/>
    </row>
    <row r="43" spans="2:76" ht="24.75" customHeight="1">
      <c r="B43" s="377" t="s">
        <v>166</v>
      </c>
      <c r="C43" s="377"/>
      <c r="D43" s="377"/>
      <c r="E43" s="377"/>
      <c r="F43" s="377"/>
      <c r="G43" s="378"/>
      <c r="H43" s="367">
        <f>'Data_3-4'!O40</f>
        <v>94</v>
      </c>
      <c r="I43" s="368"/>
      <c r="J43" s="368"/>
      <c r="K43" s="368">
        <f>'Data_3-4'!L40</f>
        <v>90</v>
      </c>
      <c r="L43" s="368"/>
      <c r="M43" s="368"/>
      <c r="N43" s="368">
        <f>'Data_3-4'!M40</f>
        <v>89</v>
      </c>
      <c r="O43" s="368"/>
      <c r="P43" s="368"/>
      <c r="Q43" s="368">
        <f t="shared" si="15"/>
        <v>179</v>
      </c>
      <c r="R43" s="368"/>
      <c r="S43" s="392"/>
      <c r="T43" s="261"/>
      <c r="U43" s="377" t="s">
        <v>62</v>
      </c>
      <c r="V43" s="377"/>
      <c r="W43" s="377"/>
      <c r="X43" s="377"/>
      <c r="Y43" s="377"/>
      <c r="Z43" s="378"/>
      <c r="AA43" s="367">
        <f>'Data_3-4'!O85</f>
        <v>113</v>
      </c>
      <c r="AB43" s="368"/>
      <c r="AC43" s="368"/>
      <c r="AD43" s="368">
        <f>'Data_3-4'!L85</f>
        <v>108</v>
      </c>
      <c r="AE43" s="368"/>
      <c r="AF43" s="368"/>
      <c r="AG43" s="368">
        <f>'Data_3-4'!M85</f>
        <v>108</v>
      </c>
      <c r="AH43" s="368"/>
      <c r="AI43" s="368"/>
      <c r="AJ43" s="368">
        <f t="shared" si="0"/>
        <v>216</v>
      </c>
      <c r="AK43" s="368"/>
      <c r="AL43" s="392"/>
      <c r="AM43" s="263"/>
      <c r="AN43" s="377"/>
      <c r="AO43" s="377"/>
      <c r="AP43" s="377"/>
      <c r="AQ43" s="377"/>
      <c r="AR43" s="377"/>
      <c r="AS43" s="378"/>
      <c r="AT43" s="367"/>
      <c r="AU43" s="368"/>
      <c r="AV43" s="368"/>
      <c r="AW43" s="368"/>
      <c r="AX43" s="368"/>
      <c r="AY43" s="368"/>
      <c r="AZ43" s="368"/>
      <c r="BA43" s="368"/>
      <c r="BB43" s="368"/>
      <c r="BC43" s="368"/>
      <c r="BD43" s="368"/>
      <c r="BE43" s="392"/>
      <c r="BF43" s="261"/>
      <c r="BG43" s="377" t="s">
        <v>685</v>
      </c>
      <c r="BH43" s="377"/>
      <c r="BI43" s="377"/>
      <c r="BJ43" s="377"/>
      <c r="BK43" s="377"/>
      <c r="BL43" s="378"/>
      <c r="BM43" s="367">
        <f>'Data_3-4'!O168</f>
        <v>574</v>
      </c>
      <c r="BN43" s="368"/>
      <c r="BO43" s="368"/>
      <c r="BP43" s="368">
        <f>'Data_3-4'!L168</f>
        <v>682</v>
      </c>
      <c r="BQ43" s="368"/>
      <c r="BR43" s="368"/>
      <c r="BS43" s="368">
        <f>'Data_3-4'!M168</f>
        <v>640</v>
      </c>
      <c r="BT43" s="368"/>
      <c r="BU43" s="368"/>
      <c r="BV43" s="368">
        <f>BP43+BS43</f>
        <v>1322</v>
      </c>
      <c r="BW43" s="368"/>
      <c r="BX43" s="368"/>
    </row>
    <row r="44" spans="2:76" ht="24.75" customHeight="1">
      <c r="B44" s="377" t="s">
        <v>168</v>
      </c>
      <c r="C44" s="377"/>
      <c r="D44" s="377"/>
      <c r="E44" s="377"/>
      <c r="F44" s="377"/>
      <c r="G44" s="378"/>
      <c r="H44" s="367">
        <f>'Data_3-4'!O41</f>
        <v>90</v>
      </c>
      <c r="I44" s="368"/>
      <c r="J44" s="368"/>
      <c r="K44" s="368">
        <f>'Data_3-4'!L41</f>
        <v>83</v>
      </c>
      <c r="L44" s="368"/>
      <c r="M44" s="368"/>
      <c r="N44" s="368">
        <f>'Data_3-4'!M41</f>
        <v>93</v>
      </c>
      <c r="O44" s="368"/>
      <c r="P44" s="368"/>
      <c r="Q44" s="368">
        <f t="shared" si="15"/>
        <v>176</v>
      </c>
      <c r="R44" s="368"/>
      <c r="S44" s="392"/>
      <c r="T44" s="261"/>
      <c r="U44" s="377" t="s">
        <v>66</v>
      </c>
      <c r="V44" s="377"/>
      <c r="W44" s="377"/>
      <c r="X44" s="377"/>
      <c r="Y44" s="377"/>
      <c r="Z44" s="378"/>
      <c r="AA44" s="367">
        <f>'Data_3-4'!O86</f>
        <v>163</v>
      </c>
      <c r="AB44" s="368"/>
      <c r="AC44" s="368"/>
      <c r="AD44" s="368">
        <f>'Data_3-4'!L86</f>
        <v>165</v>
      </c>
      <c r="AE44" s="368"/>
      <c r="AF44" s="368"/>
      <c r="AG44" s="368">
        <f>'Data_3-4'!M86</f>
        <v>183</v>
      </c>
      <c r="AH44" s="368"/>
      <c r="AI44" s="368"/>
      <c r="AJ44" s="368">
        <f t="shared" si="0"/>
        <v>348</v>
      </c>
      <c r="AK44" s="368"/>
      <c r="AL44" s="392"/>
      <c r="AM44" s="263"/>
      <c r="AN44" s="377" t="s">
        <v>167</v>
      </c>
      <c r="AO44" s="377"/>
      <c r="AP44" s="377"/>
      <c r="AQ44" s="377"/>
      <c r="AR44" s="377"/>
      <c r="AS44" s="378"/>
      <c r="AT44" s="367">
        <f>'Data_3-4'!O130</f>
        <v>326</v>
      </c>
      <c r="AU44" s="368"/>
      <c r="AV44" s="368"/>
      <c r="AW44" s="368">
        <f>'Data_3-4'!L130</f>
        <v>335</v>
      </c>
      <c r="AX44" s="368"/>
      <c r="AY44" s="368"/>
      <c r="AZ44" s="368">
        <f>'Data_3-4'!M130</f>
        <v>404</v>
      </c>
      <c r="BA44" s="368"/>
      <c r="BB44" s="368"/>
      <c r="BC44" s="368">
        <f t="shared" ref="BC44:BC49" si="22">AW44+AZ44</f>
        <v>739</v>
      </c>
      <c r="BD44" s="368"/>
      <c r="BE44" s="392"/>
      <c r="BF44" s="261"/>
      <c r="BG44" s="377" t="s">
        <v>686</v>
      </c>
      <c r="BH44" s="377"/>
      <c r="BI44" s="377"/>
      <c r="BJ44" s="377"/>
      <c r="BK44" s="377"/>
      <c r="BL44" s="378"/>
      <c r="BM44" s="367">
        <f>'Data_3-4'!O169</f>
        <v>131</v>
      </c>
      <c r="BN44" s="368"/>
      <c r="BO44" s="368"/>
      <c r="BP44" s="368">
        <f>'Data_3-4'!L169</f>
        <v>174</v>
      </c>
      <c r="BQ44" s="368"/>
      <c r="BR44" s="368"/>
      <c r="BS44" s="368">
        <f>'Data_3-4'!M169</f>
        <v>154</v>
      </c>
      <c r="BT44" s="368"/>
      <c r="BU44" s="368"/>
      <c r="BV44" s="368">
        <f>BP44+BS44</f>
        <v>328</v>
      </c>
      <c r="BW44" s="368"/>
      <c r="BX44" s="368"/>
    </row>
    <row r="45" spans="2:76" ht="24.75" customHeight="1">
      <c r="B45" s="377" t="s">
        <v>169</v>
      </c>
      <c r="C45" s="377"/>
      <c r="D45" s="377"/>
      <c r="E45" s="377"/>
      <c r="F45" s="377"/>
      <c r="G45" s="378"/>
      <c r="H45" s="367">
        <f>'Data_3-4'!O42</f>
        <v>116</v>
      </c>
      <c r="I45" s="368"/>
      <c r="J45" s="368"/>
      <c r="K45" s="368">
        <f>'Data_3-4'!L42</f>
        <v>106</v>
      </c>
      <c r="L45" s="368"/>
      <c r="M45" s="368"/>
      <c r="N45" s="368">
        <f>'Data_3-4'!M42</f>
        <v>114</v>
      </c>
      <c r="O45" s="368"/>
      <c r="P45" s="368"/>
      <c r="Q45" s="368">
        <f t="shared" si="15"/>
        <v>220</v>
      </c>
      <c r="R45" s="368"/>
      <c r="S45" s="392"/>
      <c r="T45" s="261"/>
      <c r="U45" s="377" t="s">
        <v>170</v>
      </c>
      <c r="V45" s="377"/>
      <c r="W45" s="377"/>
      <c r="X45" s="377"/>
      <c r="Y45" s="377"/>
      <c r="Z45" s="378"/>
      <c r="AA45" s="367">
        <f>'Data_3-4'!O87</f>
        <v>180</v>
      </c>
      <c r="AB45" s="368"/>
      <c r="AC45" s="368"/>
      <c r="AD45" s="368">
        <f>'Data_3-4'!L87</f>
        <v>177</v>
      </c>
      <c r="AE45" s="368"/>
      <c r="AF45" s="368"/>
      <c r="AG45" s="368">
        <f>'Data_3-4'!M87</f>
        <v>188</v>
      </c>
      <c r="AH45" s="368"/>
      <c r="AI45" s="368"/>
      <c r="AJ45" s="368">
        <f t="shared" si="0"/>
        <v>365</v>
      </c>
      <c r="AK45" s="368"/>
      <c r="AL45" s="392"/>
      <c r="AM45" s="263"/>
      <c r="AN45" s="377" t="s">
        <v>667</v>
      </c>
      <c r="AO45" s="377"/>
      <c r="AP45" s="377"/>
      <c r="AQ45" s="377"/>
      <c r="AR45" s="377"/>
      <c r="AS45" s="378"/>
      <c r="AT45" s="367">
        <f>'Data_3-4'!O131</f>
        <v>146</v>
      </c>
      <c r="AU45" s="368"/>
      <c r="AV45" s="368"/>
      <c r="AW45" s="368">
        <f>'Data_3-4'!L131</f>
        <v>184</v>
      </c>
      <c r="AX45" s="368"/>
      <c r="AY45" s="368"/>
      <c r="AZ45" s="368">
        <f>'Data_3-4'!M131</f>
        <v>182</v>
      </c>
      <c r="BA45" s="368"/>
      <c r="BB45" s="368"/>
      <c r="BC45" s="368">
        <f t="shared" si="22"/>
        <v>366</v>
      </c>
      <c r="BD45" s="368"/>
      <c r="BE45" s="392"/>
      <c r="BF45" s="266"/>
      <c r="BG45" s="254" t="s">
        <v>687</v>
      </c>
      <c r="BL45" s="264"/>
      <c r="BM45" s="367">
        <f>'Data_3-4'!O170</f>
        <v>67</v>
      </c>
      <c r="BN45" s="368"/>
      <c r="BO45" s="368"/>
      <c r="BP45" s="368">
        <f>'Data_3-4'!L170</f>
        <v>90</v>
      </c>
      <c r="BQ45" s="368"/>
      <c r="BR45" s="368"/>
      <c r="BS45" s="368">
        <f>'Data_3-4'!M170</f>
        <v>91</v>
      </c>
      <c r="BT45" s="368"/>
      <c r="BU45" s="368"/>
      <c r="BV45" s="368">
        <f>BP45+BS45</f>
        <v>181</v>
      </c>
      <c r="BW45" s="368"/>
      <c r="BX45" s="368"/>
    </row>
    <row r="46" spans="2:76" ht="24.75" customHeight="1">
      <c r="B46" s="377" t="s">
        <v>171</v>
      </c>
      <c r="C46" s="377"/>
      <c r="D46" s="377"/>
      <c r="E46" s="377"/>
      <c r="F46" s="377"/>
      <c r="G46" s="378"/>
      <c r="H46" s="367">
        <f>'Data_3-4'!O43</f>
        <v>73</v>
      </c>
      <c r="I46" s="368"/>
      <c r="J46" s="368"/>
      <c r="K46" s="368">
        <f>'Data_3-4'!L43</f>
        <v>57</v>
      </c>
      <c r="L46" s="368"/>
      <c r="M46" s="368"/>
      <c r="N46" s="368">
        <f>'Data_3-4'!M43</f>
        <v>71</v>
      </c>
      <c r="O46" s="368"/>
      <c r="P46" s="368"/>
      <c r="Q46" s="368">
        <f t="shared" si="15"/>
        <v>128</v>
      </c>
      <c r="R46" s="368"/>
      <c r="S46" s="392"/>
      <c r="T46" s="261"/>
      <c r="U46" s="377" t="s">
        <v>62</v>
      </c>
      <c r="V46" s="377"/>
      <c r="W46" s="377"/>
      <c r="X46" s="377"/>
      <c r="Y46" s="377"/>
      <c r="Z46" s="378"/>
      <c r="AA46" s="367">
        <f>'Data_3-4'!O88</f>
        <v>124</v>
      </c>
      <c r="AB46" s="368"/>
      <c r="AC46" s="368"/>
      <c r="AD46" s="368">
        <f>'Data_3-4'!L88</f>
        <v>138</v>
      </c>
      <c r="AE46" s="368"/>
      <c r="AF46" s="368"/>
      <c r="AG46" s="368">
        <f>'Data_3-4'!M88</f>
        <v>141</v>
      </c>
      <c r="AH46" s="368"/>
      <c r="AI46" s="368"/>
      <c r="AJ46" s="368">
        <f t="shared" si="0"/>
        <v>279</v>
      </c>
      <c r="AK46" s="368"/>
      <c r="AL46" s="392"/>
      <c r="AM46" s="263"/>
      <c r="AN46" s="377" t="s">
        <v>741</v>
      </c>
      <c r="AO46" s="377"/>
      <c r="AP46" s="377"/>
      <c r="AQ46" s="377"/>
      <c r="AR46" s="377"/>
      <c r="AS46" s="378"/>
      <c r="AT46" s="367">
        <f>'Data_3-4'!O132</f>
        <v>34</v>
      </c>
      <c r="AU46" s="368"/>
      <c r="AV46" s="368"/>
      <c r="AW46" s="368">
        <f>'Data_3-4'!L132</f>
        <v>44</v>
      </c>
      <c r="AX46" s="368"/>
      <c r="AY46" s="368"/>
      <c r="AZ46" s="368">
        <f>'Data_3-4'!M132</f>
        <v>44</v>
      </c>
      <c r="BA46" s="368"/>
      <c r="BB46" s="368"/>
      <c r="BC46" s="368">
        <f t="shared" si="22"/>
        <v>88</v>
      </c>
      <c r="BD46" s="368"/>
      <c r="BE46" s="392"/>
      <c r="BF46" s="266"/>
      <c r="BG46" s="400"/>
      <c r="BH46" s="400"/>
      <c r="BI46" s="400"/>
      <c r="BJ46" s="400"/>
      <c r="BK46" s="400"/>
      <c r="BL46" s="401"/>
      <c r="BM46" s="367"/>
      <c r="BN46" s="368"/>
      <c r="BO46" s="368"/>
      <c r="BP46" s="368"/>
      <c r="BQ46" s="368"/>
      <c r="BR46" s="368"/>
      <c r="BS46" s="368"/>
      <c r="BT46" s="368"/>
      <c r="BU46" s="368"/>
      <c r="BV46" s="368"/>
      <c r="BW46" s="368"/>
      <c r="BX46" s="368"/>
    </row>
    <row r="47" spans="2:76" ht="24.75" customHeight="1">
      <c r="B47" s="377" t="s">
        <v>172</v>
      </c>
      <c r="C47" s="377"/>
      <c r="D47" s="377"/>
      <c r="E47" s="377"/>
      <c r="F47" s="377"/>
      <c r="G47" s="378"/>
      <c r="H47" s="367">
        <f>'Data_3-4'!O44</f>
        <v>55</v>
      </c>
      <c r="I47" s="368"/>
      <c r="J47" s="368"/>
      <c r="K47" s="368">
        <f>'Data_3-4'!L44</f>
        <v>43</v>
      </c>
      <c r="L47" s="368"/>
      <c r="M47" s="368"/>
      <c r="N47" s="368">
        <f>'Data_3-4'!M44</f>
        <v>57</v>
      </c>
      <c r="O47" s="368"/>
      <c r="P47" s="368"/>
      <c r="Q47" s="368">
        <f t="shared" si="15"/>
        <v>100</v>
      </c>
      <c r="R47" s="368"/>
      <c r="S47" s="392"/>
      <c r="T47" s="261"/>
      <c r="U47" s="377" t="s">
        <v>66</v>
      </c>
      <c r="V47" s="377"/>
      <c r="W47" s="377"/>
      <c r="X47" s="377"/>
      <c r="Y47" s="377"/>
      <c r="Z47" s="378"/>
      <c r="AA47" s="367">
        <f>'Data_3-4'!O89</f>
        <v>185</v>
      </c>
      <c r="AB47" s="368"/>
      <c r="AC47" s="368"/>
      <c r="AD47" s="368">
        <f>'Data_3-4'!L89</f>
        <v>177</v>
      </c>
      <c r="AE47" s="368"/>
      <c r="AF47" s="368"/>
      <c r="AG47" s="368">
        <f>'Data_3-4'!M89</f>
        <v>199</v>
      </c>
      <c r="AH47" s="368"/>
      <c r="AI47" s="368"/>
      <c r="AJ47" s="368">
        <f t="shared" si="0"/>
        <v>376</v>
      </c>
      <c r="AK47" s="368"/>
      <c r="AL47" s="392"/>
      <c r="AM47" s="263"/>
      <c r="AN47" s="377" t="s">
        <v>750</v>
      </c>
      <c r="AO47" s="377"/>
      <c r="AP47" s="377"/>
      <c r="AQ47" s="377"/>
      <c r="AR47" s="377"/>
      <c r="AS47" s="378"/>
      <c r="AT47" s="367">
        <f>'Data_3-4'!O133</f>
        <v>37</v>
      </c>
      <c r="AU47" s="368"/>
      <c r="AV47" s="368"/>
      <c r="AW47" s="368">
        <f>'Data_3-4'!L133</f>
        <v>42</v>
      </c>
      <c r="AX47" s="368"/>
      <c r="AY47" s="368"/>
      <c r="AZ47" s="368">
        <f>'Data_3-4'!M133</f>
        <v>43</v>
      </c>
      <c r="BA47" s="368"/>
      <c r="BB47" s="368"/>
      <c r="BC47" s="368">
        <f t="shared" si="22"/>
        <v>85</v>
      </c>
      <c r="BD47" s="368"/>
      <c r="BE47" s="392"/>
      <c r="BF47" s="261"/>
      <c r="BG47" s="377" t="s">
        <v>740</v>
      </c>
      <c r="BH47" s="377"/>
      <c r="BI47" s="377"/>
      <c r="BJ47" s="377"/>
      <c r="BK47" s="377"/>
      <c r="BL47" s="378"/>
      <c r="BM47" s="367">
        <f>SUM(BM42:BO45)</f>
        <v>983</v>
      </c>
      <c r="BN47" s="368"/>
      <c r="BO47" s="368"/>
      <c r="BP47" s="368">
        <f>SUM(BP42:BR45)</f>
        <v>1221</v>
      </c>
      <c r="BQ47" s="368"/>
      <c r="BR47" s="368"/>
      <c r="BS47" s="368">
        <f>SUM(BS42:BU45)</f>
        <v>1134</v>
      </c>
      <c r="BT47" s="368"/>
      <c r="BU47" s="368"/>
      <c r="BV47" s="368">
        <f>SUM(BV42:BX45)</f>
        <v>2355</v>
      </c>
      <c r="BW47" s="368"/>
      <c r="BX47" s="368"/>
    </row>
    <row r="48" spans="2:76" ht="24.75" customHeight="1">
      <c r="B48" s="377" t="s">
        <v>174</v>
      </c>
      <c r="C48" s="377"/>
      <c r="D48" s="377"/>
      <c r="E48" s="377"/>
      <c r="F48" s="377"/>
      <c r="G48" s="378"/>
      <c r="H48" s="367">
        <f>'Data_3-4'!O45</f>
        <v>43</v>
      </c>
      <c r="I48" s="368"/>
      <c r="J48" s="368"/>
      <c r="K48" s="368">
        <f>'Data_3-4'!L45</f>
        <v>45</v>
      </c>
      <c r="L48" s="368"/>
      <c r="M48" s="368"/>
      <c r="N48" s="368">
        <f>'Data_3-4'!M45</f>
        <v>46</v>
      </c>
      <c r="O48" s="368"/>
      <c r="P48" s="368"/>
      <c r="Q48" s="368">
        <f t="shared" si="15"/>
        <v>91</v>
      </c>
      <c r="R48" s="368"/>
      <c r="S48" s="392"/>
      <c r="T48" s="261"/>
      <c r="U48" s="377" t="s">
        <v>69</v>
      </c>
      <c r="V48" s="377"/>
      <c r="W48" s="377"/>
      <c r="X48" s="377"/>
      <c r="Y48" s="377"/>
      <c r="Z48" s="378"/>
      <c r="AA48" s="367">
        <f>'Data_3-4'!O90</f>
        <v>0</v>
      </c>
      <c r="AB48" s="368"/>
      <c r="AC48" s="368"/>
      <c r="AD48" s="368">
        <f>'Data_3-4'!L90</f>
        <v>0</v>
      </c>
      <c r="AE48" s="368"/>
      <c r="AF48" s="368"/>
      <c r="AG48" s="368">
        <f>'Data_3-4'!M90</f>
        <v>0</v>
      </c>
      <c r="AH48" s="368"/>
      <c r="AI48" s="368"/>
      <c r="AJ48" s="368">
        <f t="shared" ref="AJ48" si="23">AD48+AG48</f>
        <v>0</v>
      </c>
      <c r="AK48" s="368"/>
      <c r="AL48" s="392"/>
      <c r="AM48" s="263"/>
      <c r="AN48" s="377" t="s">
        <v>173</v>
      </c>
      <c r="AO48" s="377"/>
      <c r="AP48" s="377"/>
      <c r="AQ48" s="377"/>
      <c r="AR48" s="377"/>
      <c r="AS48" s="378"/>
      <c r="AT48" s="367">
        <f>'Data_3-4'!O134</f>
        <v>37</v>
      </c>
      <c r="AU48" s="368"/>
      <c r="AV48" s="368"/>
      <c r="AW48" s="368">
        <f>'Data_3-4'!L134</f>
        <v>39</v>
      </c>
      <c r="AX48" s="368"/>
      <c r="AY48" s="368"/>
      <c r="AZ48" s="368">
        <f>'Data_3-4'!M134</f>
        <v>39</v>
      </c>
      <c r="BA48" s="368"/>
      <c r="BB48" s="368"/>
      <c r="BC48" s="368">
        <f t="shared" si="22"/>
        <v>78</v>
      </c>
      <c r="BD48" s="368"/>
      <c r="BE48" s="392"/>
      <c r="BF48" s="261"/>
      <c r="BL48" s="264"/>
      <c r="BM48" s="267"/>
      <c r="BN48" s="267"/>
      <c r="BO48" s="267"/>
      <c r="BP48" s="267"/>
      <c r="BQ48" s="267"/>
      <c r="BR48" s="267"/>
      <c r="BS48" s="267"/>
      <c r="BT48" s="267"/>
      <c r="BU48" s="267"/>
      <c r="BV48" s="267"/>
      <c r="BW48" s="267"/>
      <c r="BX48" s="267"/>
    </row>
    <row r="49" spans="2:76" ht="24.75" customHeight="1">
      <c r="B49" s="405" t="s">
        <v>176</v>
      </c>
      <c r="C49" s="405"/>
      <c r="D49" s="405"/>
      <c r="E49" s="405"/>
      <c r="F49" s="405"/>
      <c r="G49" s="406"/>
      <c r="H49" s="407">
        <f>'Data_3-4'!O46</f>
        <v>63</v>
      </c>
      <c r="I49" s="408"/>
      <c r="J49" s="408"/>
      <c r="K49" s="408">
        <f>'Data_3-4'!L46</f>
        <v>55</v>
      </c>
      <c r="L49" s="408"/>
      <c r="M49" s="408"/>
      <c r="N49" s="408">
        <f>'Data_3-4'!M46</f>
        <v>69</v>
      </c>
      <c r="O49" s="408"/>
      <c r="P49" s="408"/>
      <c r="Q49" s="408">
        <f t="shared" si="15"/>
        <v>124</v>
      </c>
      <c r="R49" s="408"/>
      <c r="S49" s="409"/>
      <c r="T49" s="268"/>
      <c r="U49" s="405" t="s">
        <v>78</v>
      </c>
      <c r="V49" s="405"/>
      <c r="W49" s="405"/>
      <c r="X49" s="405"/>
      <c r="Y49" s="405"/>
      <c r="Z49" s="406"/>
      <c r="AA49" s="407">
        <f>'Data_3-4'!O91</f>
        <v>116</v>
      </c>
      <c r="AB49" s="408"/>
      <c r="AC49" s="408"/>
      <c r="AD49" s="408">
        <f>'Data_3-4'!L91</f>
        <v>130</v>
      </c>
      <c r="AE49" s="408"/>
      <c r="AF49" s="408"/>
      <c r="AG49" s="408">
        <f>'Data_3-4'!M91</f>
        <v>117</v>
      </c>
      <c r="AH49" s="408"/>
      <c r="AI49" s="408"/>
      <c r="AJ49" s="408">
        <f t="shared" si="0"/>
        <v>247</v>
      </c>
      <c r="AK49" s="408"/>
      <c r="AL49" s="409"/>
      <c r="AM49" s="269"/>
      <c r="AN49" s="405" t="s">
        <v>175</v>
      </c>
      <c r="AO49" s="405"/>
      <c r="AP49" s="405"/>
      <c r="AQ49" s="405"/>
      <c r="AR49" s="405"/>
      <c r="AS49" s="406"/>
      <c r="AT49" s="407">
        <f>'Data_3-4'!O135</f>
        <v>23</v>
      </c>
      <c r="AU49" s="408"/>
      <c r="AV49" s="408"/>
      <c r="AW49" s="408">
        <f>'Data_3-4'!L135</f>
        <v>21</v>
      </c>
      <c r="AX49" s="408"/>
      <c r="AY49" s="408"/>
      <c r="AZ49" s="408">
        <f>'Data_3-4'!M135</f>
        <v>25</v>
      </c>
      <c r="BA49" s="408"/>
      <c r="BB49" s="408"/>
      <c r="BC49" s="408">
        <f t="shared" si="22"/>
        <v>46</v>
      </c>
      <c r="BD49" s="408"/>
      <c r="BE49" s="409"/>
      <c r="BF49" s="268"/>
      <c r="BG49" s="411" t="s">
        <v>177</v>
      </c>
      <c r="BH49" s="411"/>
      <c r="BI49" s="411"/>
      <c r="BJ49" s="411"/>
      <c r="BK49" s="270"/>
      <c r="BL49" s="271"/>
      <c r="BM49" s="407">
        <f>AT42+BM28+BM40+BM47</f>
        <v>26774</v>
      </c>
      <c r="BN49" s="408"/>
      <c r="BO49" s="408"/>
      <c r="BP49" s="408">
        <f t="shared" ref="BP49" si="24">AW42+BP28+BP40+BP47</f>
        <v>26982</v>
      </c>
      <c r="BQ49" s="408"/>
      <c r="BR49" s="408"/>
      <c r="BS49" s="408">
        <f t="shared" ref="BS49" si="25">AZ42+BS28+BS40+BS47</f>
        <v>28340</v>
      </c>
      <c r="BT49" s="408"/>
      <c r="BU49" s="408"/>
      <c r="BV49" s="408">
        <f t="shared" ref="BV49" si="26">BC42+BV28+BV40+BV47</f>
        <v>55322</v>
      </c>
      <c r="BW49" s="408"/>
      <c r="BX49" s="408"/>
    </row>
    <row r="50" spans="2:76" ht="24.75" customHeight="1">
      <c r="C50" s="272" t="s">
        <v>34</v>
      </c>
      <c r="D50" s="272"/>
      <c r="E50" s="272"/>
      <c r="F50" s="272"/>
      <c r="G50" s="272"/>
      <c r="H50" s="272"/>
      <c r="I50" s="272"/>
      <c r="J50" s="272"/>
      <c r="K50" s="272"/>
      <c r="AN50" s="255"/>
      <c r="AO50" s="255"/>
      <c r="AP50" s="255"/>
      <c r="AQ50" s="255"/>
      <c r="AR50" s="255"/>
      <c r="AS50" s="255"/>
      <c r="BN50" s="410" t="s">
        <v>35</v>
      </c>
      <c r="BO50" s="410"/>
      <c r="BP50" s="410"/>
      <c r="BQ50" s="410"/>
      <c r="BR50" s="410"/>
      <c r="BS50" s="410"/>
      <c r="BT50" s="410"/>
      <c r="BU50" s="410"/>
      <c r="BV50" s="410"/>
      <c r="BW50" s="410"/>
      <c r="BX50" s="410"/>
    </row>
    <row r="51" spans="2:76" ht="24.75" customHeight="1"/>
    <row r="52" spans="2:76" ht="24.75" customHeight="1"/>
    <row r="53" spans="2:76" ht="24.75" customHeight="1">
      <c r="AN53" s="273"/>
    </row>
    <row r="54" spans="2:76" ht="24.75" customHeight="1"/>
    <row r="55" spans="2:76" ht="24.75" customHeight="1"/>
  </sheetData>
  <mergeCells count="917">
    <mergeCell ref="BV49:BX49"/>
    <mergeCell ref="BN50:BX50"/>
    <mergeCell ref="AZ49:BB49"/>
    <mergeCell ref="BC49:BE49"/>
    <mergeCell ref="BG49:BJ49"/>
    <mergeCell ref="BM49:BO49"/>
    <mergeCell ref="BP49:BR49"/>
    <mergeCell ref="BS49:BU49"/>
    <mergeCell ref="AD49:AF49"/>
    <mergeCell ref="AG49:AI49"/>
    <mergeCell ref="AJ49:AL49"/>
    <mergeCell ref="AN49:AS49"/>
    <mergeCell ref="AT49:AV49"/>
    <mergeCell ref="AW49:AY49"/>
    <mergeCell ref="AW48:AY48"/>
    <mergeCell ref="AZ48:BB48"/>
    <mergeCell ref="BC48:BE48"/>
    <mergeCell ref="B49:G49"/>
    <mergeCell ref="H49:J49"/>
    <mergeCell ref="K49:M49"/>
    <mergeCell ref="N49:P49"/>
    <mergeCell ref="Q49:S49"/>
    <mergeCell ref="U49:Z49"/>
    <mergeCell ref="AA49:AC49"/>
    <mergeCell ref="AA48:AC48"/>
    <mergeCell ref="AD48:AF48"/>
    <mergeCell ref="AG48:AI48"/>
    <mergeCell ref="AJ48:AL48"/>
    <mergeCell ref="AN48:AS48"/>
    <mergeCell ref="AT48:AV48"/>
    <mergeCell ref="B48:G48"/>
    <mergeCell ref="H48:J48"/>
    <mergeCell ref="K48:M48"/>
    <mergeCell ref="N48:P48"/>
    <mergeCell ref="Q48:S48"/>
    <mergeCell ref="U48:Z48"/>
    <mergeCell ref="BC47:BE47"/>
    <mergeCell ref="BG47:BL47"/>
    <mergeCell ref="BM47:BO47"/>
    <mergeCell ref="BP47:BR47"/>
    <mergeCell ref="BS47:BU47"/>
    <mergeCell ref="BV47:BX47"/>
    <mergeCell ref="AG47:AI47"/>
    <mergeCell ref="AJ47:AL47"/>
    <mergeCell ref="AN47:AS47"/>
    <mergeCell ref="AT47:AV47"/>
    <mergeCell ref="AW47:AY47"/>
    <mergeCell ref="AZ47:BB47"/>
    <mergeCell ref="BS46:BU46"/>
    <mergeCell ref="BV46:BX46"/>
    <mergeCell ref="B47:G47"/>
    <mergeCell ref="H47:J47"/>
    <mergeCell ref="K47:M47"/>
    <mergeCell ref="N47:P47"/>
    <mergeCell ref="Q47:S47"/>
    <mergeCell ref="U47:Z47"/>
    <mergeCell ref="AA47:AC47"/>
    <mergeCell ref="AD47:AF47"/>
    <mergeCell ref="AW46:AY46"/>
    <mergeCell ref="AZ46:BB46"/>
    <mergeCell ref="BC46:BE46"/>
    <mergeCell ref="BG46:BL46"/>
    <mergeCell ref="BM46:BO46"/>
    <mergeCell ref="BP46:BR46"/>
    <mergeCell ref="AA46:AC46"/>
    <mergeCell ref="AD46:AF46"/>
    <mergeCell ref="AG46:AI46"/>
    <mergeCell ref="AJ46:AL46"/>
    <mergeCell ref="AN46:AS46"/>
    <mergeCell ref="AT46:AV46"/>
    <mergeCell ref="B46:G46"/>
    <mergeCell ref="H46:J46"/>
    <mergeCell ref="K46:M46"/>
    <mergeCell ref="N46:P46"/>
    <mergeCell ref="Q46:S46"/>
    <mergeCell ref="U46:Z46"/>
    <mergeCell ref="AJ45:AL45"/>
    <mergeCell ref="AN45:AS45"/>
    <mergeCell ref="AT45:AV45"/>
    <mergeCell ref="AW45:AY45"/>
    <mergeCell ref="AZ45:BB45"/>
    <mergeCell ref="BC45:BE45"/>
    <mergeCell ref="BV44:BX44"/>
    <mergeCell ref="B45:G45"/>
    <mergeCell ref="H45:J45"/>
    <mergeCell ref="K45:M45"/>
    <mergeCell ref="N45:P45"/>
    <mergeCell ref="Q45:S45"/>
    <mergeCell ref="U45:Z45"/>
    <mergeCell ref="AA45:AC45"/>
    <mergeCell ref="AD45:AF45"/>
    <mergeCell ref="AG45:AI45"/>
    <mergeCell ref="AZ44:BB44"/>
    <mergeCell ref="BC44:BE44"/>
    <mergeCell ref="BG44:BL44"/>
    <mergeCell ref="BM44:BO44"/>
    <mergeCell ref="BP44:BR44"/>
    <mergeCell ref="BS44:BU44"/>
    <mergeCell ref="AD44:AF44"/>
    <mergeCell ref="AG44:AI44"/>
    <mergeCell ref="AJ44:AL44"/>
    <mergeCell ref="AN44:AS44"/>
    <mergeCell ref="AT44:AV44"/>
    <mergeCell ref="AW44:AY44"/>
    <mergeCell ref="B44:G44"/>
    <mergeCell ref="H44:J44"/>
    <mergeCell ref="K44:M44"/>
    <mergeCell ref="N44:P44"/>
    <mergeCell ref="Q44:S44"/>
    <mergeCell ref="U44:Z44"/>
    <mergeCell ref="AA44:AC44"/>
    <mergeCell ref="AT43:AV43"/>
    <mergeCell ref="AW43:AY43"/>
    <mergeCell ref="U43:Z43"/>
    <mergeCell ref="AA43:AC43"/>
    <mergeCell ref="AD43:AF43"/>
    <mergeCell ref="AG43:AI43"/>
    <mergeCell ref="AJ43:AL43"/>
    <mergeCell ref="AN43:AS43"/>
    <mergeCell ref="BG42:BL42"/>
    <mergeCell ref="BM42:BO42"/>
    <mergeCell ref="BP42:BR42"/>
    <mergeCell ref="BS42:BU42"/>
    <mergeCell ref="BV42:BX42"/>
    <mergeCell ref="B43:G43"/>
    <mergeCell ref="H43:J43"/>
    <mergeCell ref="K43:M43"/>
    <mergeCell ref="N43:P43"/>
    <mergeCell ref="Q43:S43"/>
    <mergeCell ref="AG42:AI42"/>
    <mergeCell ref="AJ42:AL42"/>
    <mergeCell ref="AT42:AV42"/>
    <mergeCell ref="AW42:AY42"/>
    <mergeCell ref="AZ42:BB42"/>
    <mergeCell ref="BC42:BE42"/>
    <mergeCell ref="BP43:BR43"/>
    <mergeCell ref="BS43:BU43"/>
    <mergeCell ref="BV43:BX43"/>
    <mergeCell ref="AZ43:BB43"/>
    <mergeCell ref="BC43:BE43"/>
    <mergeCell ref="BG43:BL43"/>
    <mergeCell ref="BM43:BO43"/>
    <mergeCell ref="AN42:AR42"/>
    <mergeCell ref="AA40:AC40"/>
    <mergeCell ref="AD40:AF40"/>
    <mergeCell ref="BS41:BU41"/>
    <mergeCell ref="BV41:BX41"/>
    <mergeCell ref="B42:G42"/>
    <mergeCell ref="H42:J42"/>
    <mergeCell ref="K42:M42"/>
    <mergeCell ref="N42:P42"/>
    <mergeCell ref="Q42:S42"/>
    <mergeCell ref="U42:Z42"/>
    <mergeCell ref="AA42:AC42"/>
    <mergeCell ref="AD42:AF42"/>
    <mergeCell ref="AW41:AY41"/>
    <mergeCell ref="AZ41:BB41"/>
    <mergeCell ref="BC41:BE41"/>
    <mergeCell ref="BG41:BL41"/>
    <mergeCell ref="BM41:BO41"/>
    <mergeCell ref="BP41:BR41"/>
    <mergeCell ref="AA41:AC41"/>
    <mergeCell ref="AD41:AF41"/>
    <mergeCell ref="AG41:AI41"/>
    <mergeCell ref="AJ41:AL41"/>
    <mergeCell ref="AN41:AS41"/>
    <mergeCell ref="AT41:AV41"/>
    <mergeCell ref="H39:J39"/>
    <mergeCell ref="K39:M39"/>
    <mergeCell ref="N39:P39"/>
    <mergeCell ref="B41:G41"/>
    <mergeCell ref="H41:J41"/>
    <mergeCell ref="K41:M41"/>
    <mergeCell ref="N41:P41"/>
    <mergeCell ref="Q41:S41"/>
    <mergeCell ref="U41:Z41"/>
    <mergeCell ref="U40:Z40"/>
    <mergeCell ref="BG39:BL39"/>
    <mergeCell ref="BM39:BO39"/>
    <mergeCell ref="BP39:BR39"/>
    <mergeCell ref="BS39:BU39"/>
    <mergeCell ref="BV39:BX39"/>
    <mergeCell ref="B40:G40"/>
    <mergeCell ref="H40:J40"/>
    <mergeCell ref="K40:M40"/>
    <mergeCell ref="N40:P40"/>
    <mergeCell ref="Q40:S40"/>
    <mergeCell ref="AJ39:AL39"/>
    <mergeCell ref="AN39:AS39"/>
    <mergeCell ref="AT39:AV39"/>
    <mergeCell ref="AW39:AY39"/>
    <mergeCell ref="AZ39:BB39"/>
    <mergeCell ref="BC39:BE39"/>
    <mergeCell ref="AT40:AV40"/>
    <mergeCell ref="AW40:AY40"/>
    <mergeCell ref="AZ40:BB40"/>
    <mergeCell ref="BC40:BE40"/>
    <mergeCell ref="AG40:AI40"/>
    <mergeCell ref="AJ40:AL40"/>
    <mergeCell ref="AN40:AS40"/>
    <mergeCell ref="B39:G39"/>
    <mergeCell ref="AD37:AF37"/>
    <mergeCell ref="AG37:AI37"/>
    <mergeCell ref="AJ37:AL37"/>
    <mergeCell ref="AG38:AI38"/>
    <mergeCell ref="AJ38:AL38"/>
    <mergeCell ref="AN38:AS38"/>
    <mergeCell ref="AT38:AV38"/>
    <mergeCell ref="AW38:AY38"/>
    <mergeCell ref="AZ38:BB38"/>
    <mergeCell ref="B37:G37"/>
    <mergeCell ref="H37:J37"/>
    <mergeCell ref="BC38:BE38"/>
    <mergeCell ref="K37:M37"/>
    <mergeCell ref="N37:P37"/>
    <mergeCell ref="Q37:S37"/>
    <mergeCell ref="U37:Z37"/>
    <mergeCell ref="Q39:S39"/>
    <mergeCell ref="U39:Z39"/>
    <mergeCell ref="AA39:AC39"/>
    <mergeCell ref="AD39:AF39"/>
    <mergeCell ref="AG39:AI39"/>
    <mergeCell ref="B38:G38"/>
    <mergeCell ref="H38:J38"/>
    <mergeCell ref="K38:M38"/>
    <mergeCell ref="N38:P38"/>
    <mergeCell ref="Q38:S38"/>
    <mergeCell ref="U38:Z38"/>
    <mergeCell ref="AA38:AC38"/>
    <mergeCell ref="AD38:AF38"/>
    <mergeCell ref="AW37:AY37"/>
    <mergeCell ref="AZ37:BB37"/>
    <mergeCell ref="BC37:BE37"/>
    <mergeCell ref="AA37:AC37"/>
    <mergeCell ref="BC36:BE36"/>
    <mergeCell ref="BG36:BL36"/>
    <mergeCell ref="BM36:BO36"/>
    <mergeCell ref="BP36:BR36"/>
    <mergeCell ref="BS36:BU36"/>
    <mergeCell ref="BS37:BU37"/>
    <mergeCell ref="BV36:BX36"/>
    <mergeCell ref="AG36:AI36"/>
    <mergeCell ref="AJ36:AL36"/>
    <mergeCell ref="AN36:AS36"/>
    <mergeCell ref="AT36:AV36"/>
    <mergeCell ref="AW36:AY36"/>
    <mergeCell ref="AZ36:BB36"/>
    <mergeCell ref="AN37:AS37"/>
    <mergeCell ref="AT37:AV37"/>
    <mergeCell ref="BV37:BX37"/>
    <mergeCell ref="BG37:BL37"/>
    <mergeCell ref="BM37:BO37"/>
    <mergeCell ref="BP37:BR37"/>
    <mergeCell ref="B36:G36"/>
    <mergeCell ref="H36:J36"/>
    <mergeCell ref="K36:M36"/>
    <mergeCell ref="N36:P36"/>
    <mergeCell ref="Q36:S36"/>
    <mergeCell ref="U36:Z36"/>
    <mergeCell ref="AA36:AC36"/>
    <mergeCell ref="AD36:AF36"/>
    <mergeCell ref="AW35:AY35"/>
    <mergeCell ref="AA35:AC35"/>
    <mergeCell ref="AD35:AF35"/>
    <mergeCell ref="AG35:AI35"/>
    <mergeCell ref="AJ35:AL35"/>
    <mergeCell ref="AN35:AS35"/>
    <mergeCell ref="AT35:AV35"/>
    <mergeCell ref="B35:G35"/>
    <mergeCell ref="H35:J35"/>
    <mergeCell ref="K35:M35"/>
    <mergeCell ref="N35:P35"/>
    <mergeCell ref="Q35:S35"/>
    <mergeCell ref="U35:Z35"/>
    <mergeCell ref="AA33:AC33"/>
    <mergeCell ref="AD33:AF33"/>
    <mergeCell ref="BG34:BL34"/>
    <mergeCell ref="BM34:BO34"/>
    <mergeCell ref="BP34:BR34"/>
    <mergeCell ref="BS34:BU34"/>
    <mergeCell ref="BV34:BX34"/>
    <mergeCell ref="AG34:AI34"/>
    <mergeCell ref="AJ34:AL34"/>
    <mergeCell ref="AN34:AS34"/>
    <mergeCell ref="AT34:AV34"/>
    <mergeCell ref="AW34:AY34"/>
    <mergeCell ref="AZ34:BB34"/>
    <mergeCell ref="B33:G33"/>
    <mergeCell ref="H33:J33"/>
    <mergeCell ref="BC34:BE34"/>
    <mergeCell ref="K33:M33"/>
    <mergeCell ref="N33:P33"/>
    <mergeCell ref="Q33:S33"/>
    <mergeCell ref="U33:Z33"/>
    <mergeCell ref="BS35:BU35"/>
    <mergeCell ref="BV35:BX35"/>
    <mergeCell ref="AZ35:BB35"/>
    <mergeCell ref="BC35:BE35"/>
    <mergeCell ref="BG35:BL35"/>
    <mergeCell ref="BM35:BO35"/>
    <mergeCell ref="BP35:BR35"/>
    <mergeCell ref="BV33:BX33"/>
    <mergeCell ref="B34:G34"/>
    <mergeCell ref="H34:J34"/>
    <mergeCell ref="K34:M34"/>
    <mergeCell ref="N34:P34"/>
    <mergeCell ref="Q34:S34"/>
    <mergeCell ref="U34:Z34"/>
    <mergeCell ref="AA34:AC34"/>
    <mergeCell ref="AD34:AF34"/>
    <mergeCell ref="AW33:AY33"/>
    <mergeCell ref="BC32:BE32"/>
    <mergeCell ref="BG32:BL32"/>
    <mergeCell ref="BM32:BO32"/>
    <mergeCell ref="BP32:BR32"/>
    <mergeCell ref="BS32:BU32"/>
    <mergeCell ref="BS33:BU33"/>
    <mergeCell ref="BV32:BX32"/>
    <mergeCell ref="AG32:AI32"/>
    <mergeCell ref="AJ32:AL32"/>
    <mergeCell ref="AN32:AS32"/>
    <mergeCell ref="AT32:AV32"/>
    <mergeCell ref="AW32:AY32"/>
    <mergeCell ref="AZ32:BB32"/>
    <mergeCell ref="AG33:AI33"/>
    <mergeCell ref="AJ33:AL33"/>
    <mergeCell ref="AN33:AS33"/>
    <mergeCell ref="AT33:AV33"/>
    <mergeCell ref="AZ33:BB33"/>
    <mergeCell ref="BC33:BE33"/>
    <mergeCell ref="BG33:BL33"/>
    <mergeCell ref="BM33:BO33"/>
    <mergeCell ref="BP33:BR33"/>
    <mergeCell ref="B32:G32"/>
    <mergeCell ref="H32:J32"/>
    <mergeCell ref="K32:M32"/>
    <mergeCell ref="N32:P32"/>
    <mergeCell ref="Q32:S32"/>
    <mergeCell ref="U32:Z32"/>
    <mergeCell ref="AA32:AC32"/>
    <mergeCell ref="AD32:AF32"/>
    <mergeCell ref="AW31:AY31"/>
    <mergeCell ref="AA31:AC31"/>
    <mergeCell ref="AD31:AF31"/>
    <mergeCell ref="AG31:AI31"/>
    <mergeCell ref="AJ31:AL31"/>
    <mergeCell ref="AN31:AS31"/>
    <mergeCell ref="AT31:AV31"/>
    <mergeCell ref="B31:G31"/>
    <mergeCell ref="H31:J31"/>
    <mergeCell ref="K31:M31"/>
    <mergeCell ref="N31:P31"/>
    <mergeCell ref="Q31:S31"/>
    <mergeCell ref="U31:Z31"/>
    <mergeCell ref="BC30:BE30"/>
    <mergeCell ref="BG30:BL30"/>
    <mergeCell ref="BM30:BO30"/>
    <mergeCell ref="BP30:BR30"/>
    <mergeCell ref="BS30:BU30"/>
    <mergeCell ref="BS31:BU31"/>
    <mergeCell ref="AZ31:BB31"/>
    <mergeCell ref="BC31:BE31"/>
    <mergeCell ref="BG31:BL31"/>
    <mergeCell ref="BM31:BO31"/>
    <mergeCell ref="BP31:BR31"/>
    <mergeCell ref="AZ30:BB30"/>
    <mergeCell ref="AA28:AC28"/>
    <mergeCell ref="AD28:AF28"/>
    <mergeCell ref="BS29:BU29"/>
    <mergeCell ref="BV29:BX29"/>
    <mergeCell ref="AZ29:BB29"/>
    <mergeCell ref="BC29:BE29"/>
    <mergeCell ref="BG29:BL29"/>
    <mergeCell ref="BM29:BO29"/>
    <mergeCell ref="BP29:BR29"/>
    <mergeCell ref="B30:G30"/>
    <mergeCell ref="H30:J30"/>
    <mergeCell ref="K30:M30"/>
    <mergeCell ref="N30:P30"/>
    <mergeCell ref="Q30:S30"/>
    <mergeCell ref="U30:Z30"/>
    <mergeCell ref="AA30:AC30"/>
    <mergeCell ref="AD30:AF30"/>
    <mergeCell ref="AW29:AY29"/>
    <mergeCell ref="AA29:AC29"/>
    <mergeCell ref="AD29:AF29"/>
    <mergeCell ref="AG29:AI29"/>
    <mergeCell ref="AJ29:AL29"/>
    <mergeCell ref="AN29:AS29"/>
    <mergeCell ref="AT29:AV29"/>
    <mergeCell ref="AG30:AI30"/>
    <mergeCell ref="AJ30:AL30"/>
    <mergeCell ref="AN30:AS30"/>
    <mergeCell ref="AT30:AV30"/>
    <mergeCell ref="AW30:AY30"/>
    <mergeCell ref="H27:J27"/>
    <mergeCell ref="K27:M27"/>
    <mergeCell ref="N27:P27"/>
    <mergeCell ref="B29:G29"/>
    <mergeCell ref="H29:J29"/>
    <mergeCell ref="K29:M29"/>
    <mergeCell ref="N29:P29"/>
    <mergeCell ref="Q29:S29"/>
    <mergeCell ref="U29:Z29"/>
    <mergeCell ref="U28:Z28"/>
    <mergeCell ref="BG27:BL27"/>
    <mergeCell ref="BM27:BO27"/>
    <mergeCell ref="BP27:BR27"/>
    <mergeCell ref="BS27:BU27"/>
    <mergeCell ref="BV27:BX27"/>
    <mergeCell ref="B28:G28"/>
    <mergeCell ref="H28:J28"/>
    <mergeCell ref="K28:M28"/>
    <mergeCell ref="N28:P28"/>
    <mergeCell ref="Q28:S28"/>
    <mergeCell ref="AJ27:AL27"/>
    <mergeCell ref="AN27:AS27"/>
    <mergeCell ref="AT27:AV27"/>
    <mergeCell ref="AW27:AY27"/>
    <mergeCell ref="AZ27:BB27"/>
    <mergeCell ref="BC27:BE27"/>
    <mergeCell ref="AT28:AV28"/>
    <mergeCell ref="AW28:AY28"/>
    <mergeCell ref="AZ28:BB28"/>
    <mergeCell ref="BC28:BE28"/>
    <mergeCell ref="AG28:AI28"/>
    <mergeCell ref="AJ28:AL28"/>
    <mergeCell ref="AN28:AS28"/>
    <mergeCell ref="B27:G27"/>
    <mergeCell ref="AD25:AF25"/>
    <mergeCell ref="AG25:AI25"/>
    <mergeCell ref="AJ25:AL25"/>
    <mergeCell ref="AG26:AI26"/>
    <mergeCell ref="AJ26:AL26"/>
    <mergeCell ref="AN26:AS26"/>
    <mergeCell ref="AT26:AV26"/>
    <mergeCell ref="AW26:AY26"/>
    <mergeCell ref="AZ26:BB26"/>
    <mergeCell ref="B25:G25"/>
    <mergeCell ref="H25:J25"/>
    <mergeCell ref="BC26:BE26"/>
    <mergeCell ref="K25:M25"/>
    <mergeCell ref="N25:P25"/>
    <mergeCell ref="Q25:S25"/>
    <mergeCell ref="U25:Z25"/>
    <mergeCell ref="Q27:S27"/>
    <mergeCell ref="U27:Z27"/>
    <mergeCell ref="AA27:AC27"/>
    <mergeCell ref="AD27:AF27"/>
    <mergeCell ref="AG27:AI27"/>
    <mergeCell ref="B26:G26"/>
    <mergeCell ref="H26:J26"/>
    <mergeCell ref="K26:M26"/>
    <mergeCell ref="N26:P26"/>
    <mergeCell ref="Q26:S26"/>
    <mergeCell ref="U26:Z26"/>
    <mergeCell ref="AA26:AC26"/>
    <mergeCell ref="AD26:AF26"/>
    <mergeCell ref="AW25:AY25"/>
    <mergeCell ref="AZ25:BB25"/>
    <mergeCell ref="BC25:BE25"/>
    <mergeCell ref="AA25:AC25"/>
    <mergeCell ref="BC24:BE24"/>
    <mergeCell ref="BG24:BL24"/>
    <mergeCell ref="BM24:BO24"/>
    <mergeCell ref="BP24:BR24"/>
    <mergeCell ref="BS24:BU24"/>
    <mergeCell ref="BS25:BU25"/>
    <mergeCell ref="BV24:BX24"/>
    <mergeCell ref="AG24:AI24"/>
    <mergeCell ref="AJ24:AL24"/>
    <mergeCell ref="AN24:AS24"/>
    <mergeCell ref="AT24:AV24"/>
    <mergeCell ref="AW24:AY24"/>
    <mergeCell ref="AZ24:BB24"/>
    <mergeCell ref="AN25:AS25"/>
    <mergeCell ref="AT25:AV25"/>
    <mergeCell ref="BV25:BX25"/>
    <mergeCell ref="BG25:BL25"/>
    <mergeCell ref="BM25:BO25"/>
    <mergeCell ref="BP25:BR25"/>
    <mergeCell ref="B24:G24"/>
    <mergeCell ref="H24:J24"/>
    <mergeCell ref="K24:M24"/>
    <mergeCell ref="N24:P24"/>
    <mergeCell ref="Q24:S24"/>
    <mergeCell ref="U24:Z24"/>
    <mergeCell ref="AA24:AC24"/>
    <mergeCell ref="AD24:AF24"/>
    <mergeCell ref="AW23:AY23"/>
    <mergeCell ref="AA23:AC23"/>
    <mergeCell ref="AD23:AF23"/>
    <mergeCell ref="AG23:AI23"/>
    <mergeCell ref="AJ23:AL23"/>
    <mergeCell ref="AN23:AS23"/>
    <mergeCell ref="AT23:AV23"/>
    <mergeCell ref="B23:G23"/>
    <mergeCell ref="H23:J23"/>
    <mergeCell ref="K23:M23"/>
    <mergeCell ref="N23:P23"/>
    <mergeCell ref="Q23:S23"/>
    <mergeCell ref="U23:Z23"/>
    <mergeCell ref="AA21:AC21"/>
    <mergeCell ref="AD21:AF21"/>
    <mergeCell ref="BG22:BL22"/>
    <mergeCell ref="BM22:BO22"/>
    <mergeCell ref="BP22:BR22"/>
    <mergeCell ref="BS22:BU22"/>
    <mergeCell ref="BV22:BX22"/>
    <mergeCell ref="AG22:AI22"/>
    <mergeCell ref="AJ22:AL22"/>
    <mergeCell ref="AN22:AS22"/>
    <mergeCell ref="AT22:AV22"/>
    <mergeCell ref="AW22:AY22"/>
    <mergeCell ref="AZ22:BB22"/>
    <mergeCell ref="B21:G21"/>
    <mergeCell ref="H21:J21"/>
    <mergeCell ref="BC22:BE22"/>
    <mergeCell ref="K21:M21"/>
    <mergeCell ref="N21:P21"/>
    <mergeCell ref="Q21:S21"/>
    <mergeCell ref="U21:Z21"/>
    <mergeCell ref="BS23:BU23"/>
    <mergeCell ref="BV23:BX23"/>
    <mergeCell ref="AZ23:BB23"/>
    <mergeCell ref="BC23:BE23"/>
    <mergeCell ref="BG23:BL23"/>
    <mergeCell ref="BM23:BO23"/>
    <mergeCell ref="BP23:BR23"/>
    <mergeCell ref="BV21:BX21"/>
    <mergeCell ref="B22:G22"/>
    <mergeCell ref="H22:J22"/>
    <mergeCell ref="K22:M22"/>
    <mergeCell ref="N22:P22"/>
    <mergeCell ref="Q22:S22"/>
    <mergeCell ref="U22:Z22"/>
    <mergeCell ref="AA22:AC22"/>
    <mergeCell ref="AD22:AF22"/>
    <mergeCell ref="AW21:AY21"/>
    <mergeCell ref="BC20:BE20"/>
    <mergeCell ref="BG20:BL20"/>
    <mergeCell ref="BM20:BO20"/>
    <mergeCell ref="BP20:BR20"/>
    <mergeCell ref="BS20:BU20"/>
    <mergeCell ref="BS21:BU21"/>
    <mergeCell ref="BV20:BX20"/>
    <mergeCell ref="AG20:AI20"/>
    <mergeCell ref="AJ20:AL20"/>
    <mergeCell ref="AN20:AS20"/>
    <mergeCell ref="AT20:AV20"/>
    <mergeCell ref="AW20:AY20"/>
    <mergeCell ref="AZ20:BB20"/>
    <mergeCell ref="AG21:AI21"/>
    <mergeCell ref="AJ21:AL21"/>
    <mergeCell ref="AN21:AS21"/>
    <mergeCell ref="AT21:AV21"/>
    <mergeCell ref="AZ21:BB21"/>
    <mergeCell ref="BC21:BE21"/>
    <mergeCell ref="BG21:BL21"/>
    <mergeCell ref="BM21:BO21"/>
    <mergeCell ref="BP21:BR21"/>
    <mergeCell ref="B20:G20"/>
    <mergeCell ref="H20:J20"/>
    <mergeCell ref="K20:M20"/>
    <mergeCell ref="N20:P20"/>
    <mergeCell ref="Q20:S20"/>
    <mergeCell ref="U20:Z20"/>
    <mergeCell ref="AA20:AC20"/>
    <mergeCell ref="AD20:AF20"/>
    <mergeCell ref="AW19:AY19"/>
    <mergeCell ref="AA19:AC19"/>
    <mergeCell ref="AD19:AF19"/>
    <mergeCell ref="AG19:AI19"/>
    <mergeCell ref="AJ19:AL19"/>
    <mergeCell ref="AN19:AS19"/>
    <mergeCell ref="AT19:AV19"/>
    <mergeCell ref="B19:G19"/>
    <mergeCell ref="H19:J19"/>
    <mergeCell ref="K19:M19"/>
    <mergeCell ref="N19:P19"/>
    <mergeCell ref="Q19:S19"/>
    <mergeCell ref="U19:Z19"/>
    <mergeCell ref="AA17:AC17"/>
    <mergeCell ref="AD17:AF17"/>
    <mergeCell ref="BG18:BL18"/>
    <mergeCell ref="BM18:BO18"/>
    <mergeCell ref="BP18:BR18"/>
    <mergeCell ref="BS18:BU18"/>
    <mergeCell ref="BV18:BX18"/>
    <mergeCell ref="AG18:AI18"/>
    <mergeCell ref="AJ18:AL18"/>
    <mergeCell ref="AN18:AS18"/>
    <mergeCell ref="AT18:AV18"/>
    <mergeCell ref="AW18:AY18"/>
    <mergeCell ref="AZ18:BB18"/>
    <mergeCell ref="B17:G17"/>
    <mergeCell ref="H17:J17"/>
    <mergeCell ref="BC18:BE18"/>
    <mergeCell ref="K17:M17"/>
    <mergeCell ref="N17:P17"/>
    <mergeCell ref="Q17:S17"/>
    <mergeCell ref="U17:Z17"/>
    <mergeCell ref="BS19:BU19"/>
    <mergeCell ref="BV19:BX19"/>
    <mergeCell ref="AZ19:BB19"/>
    <mergeCell ref="BC19:BE19"/>
    <mergeCell ref="BG19:BL19"/>
    <mergeCell ref="BM19:BO19"/>
    <mergeCell ref="BP19:BR19"/>
    <mergeCell ref="BV17:BX17"/>
    <mergeCell ref="B18:G18"/>
    <mergeCell ref="H18:J18"/>
    <mergeCell ref="K18:M18"/>
    <mergeCell ref="N18:P18"/>
    <mergeCell ref="Q18:S18"/>
    <mergeCell ref="U18:Z18"/>
    <mergeCell ref="AA18:AC18"/>
    <mergeCell ref="AD18:AF18"/>
    <mergeCell ref="AW17:AY17"/>
    <mergeCell ref="BC16:BE16"/>
    <mergeCell ref="BG16:BL16"/>
    <mergeCell ref="BM16:BO16"/>
    <mergeCell ref="BP16:BR16"/>
    <mergeCell ref="BS16:BU16"/>
    <mergeCell ref="BS17:BU17"/>
    <mergeCell ref="BV16:BX16"/>
    <mergeCell ref="AG16:AI16"/>
    <mergeCell ref="AJ16:AL16"/>
    <mergeCell ref="AN16:AS16"/>
    <mergeCell ref="AT16:AV16"/>
    <mergeCell ref="AW16:AY16"/>
    <mergeCell ref="AZ16:BB16"/>
    <mergeCell ref="AG17:AI17"/>
    <mergeCell ref="AJ17:AL17"/>
    <mergeCell ref="AN17:AS17"/>
    <mergeCell ref="AT17:AV17"/>
    <mergeCell ref="AZ17:BB17"/>
    <mergeCell ref="BC17:BE17"/>
    <mergeCell ref="BG17:BL17"/>
    <mergeCell ref="BM17:BO17"/>
    <mergeCell ref="BP17:BR17"/>
    <mergeCell ref="B16:G16"/>
    <mergeCell ref="H16:J16"/>
    <mergeCell ref="K16:M16"/>
    <mergeCell ref="N16:P16"/>
    <mergeCell ref="Q16:S16"/>
    <mergeCell ref="U16:Z16"/>
    <mergeCell ref="AA16:AC16"/>
    <mergeCell ref="AD16:AF16"/>
    <mergeCell ref="AW15:AY15"/>
    <mergeCell ref="AA15:AC15"/>
    <mergeCell ref="AD15:AF15"/>
    <mergeCell ref="AG15:AI15"/>
    <mergeCell ref="AJ15:AL15"/>
    <mergeCell ref="AN15:AS15"/>
    <mergeCell ref="AT15:AV15"/>
    <mergeCell ref="B15:G15"/>
    <mergeCell ref="H15:J15"/>
    <mergeCell ref="K15:M15"/>
    <mergeCell ref="N15:P15"/>
    <mergeCell ref="Q15:S15"/>
    <mergeCell ref="U15:Z15"/>
    <mergeCell ref="AA13:AC13"/>
    <mergeCell ref="AD13:AF13"/>
    <mergeCell ref="BG14:BL14"/>
    <mergeCell ref="BM14:BO14"/>
    <mergeCell ref="BP14:BR14"/>
    <mergeCell ref="BS14:BU14"/>
    <mergeCell ref="BV14:BX14"/>
    <mergeCell ref="AG14:AI14"/>
    <mergeCell ref="AJ14:AL14"/>
    <mergeCell ref="AN14:AS14"/>
    <mergeCell ref="AT14:AV14"/>
    <mergeCell ref="AW14:AY14"/>
    <mergeCell ref="AZ14:BB14"/>
    <mergeCell ref="B13:G13"/>
    <mergeCell ref="H13:J13"/>
    <mergeCell ref="BC14:BE14"/>
    <mergeCell ref="K13:M13"/>
    <mergeCell ref="N13:P13"/>
    <mergeCell ref="Q13:S13"/>
    <mergeCell ref="U13:Z13"/>
    <mergeCell ref="BS15:BU15"/>
    <mergeCell ref="BV15:BX15"/>
    <mergeCell ref="AZ15:BB15"/>
    <mergeCell ref="BC15:BE15"/>
    <mergeCell ref="BG15:BL15"/>
    <mergeCell ref="BM15:BO15"/>
    <mergeCell ref="BP15:BR15"/>
    <mergeCell ref="BV13:BX13"/>
    <mergeCell ref="B14:G14"/>
    <mergeCell ref="H14:J14"/>
    <mergeCell ref="K14:M14"/>
    <mergeCell ref="N14:P14"/>
    <mergeCell ref="Q14:S14"/>
    <mergeCell ref="U14:Z14"/>
    <mergeCell ref="AA14:AC14"/>
    <mergeCell ref="AD14:AF14"/>
    <mergeCell ref="AW13:AY13"/>
    <mergeCell ref="BC12:BE12"/>
    <mergeCell ref="BG12:BL12"/>
    <mergeCell ref="BM12:BO12"/>
    <mergeCell ref="BP12:BR12"/>
    <mergeCell ref="BS12:BU12"/>
    <mergeCell ref="BS13:BU13"/>
    <mergeCell ref="BV12:BX12"/>
    <mergeCell ref="AG12:AI12"/>
    <mergeCell ref="AJ12:AL12"/>
    <mergeCell ref="AN12:AS12"/>
    <mergeCell ref="AT12:AV12"/>
    <mergeCell ref="AW12:AY12"/>
    <mergeCell ref="AZ12:BB12"/>
    <mergeCell ref="AG13:AI13"/>
    <mergeCell ref="AJ13:AL13"/>
    <mergeCell ref="AN13:AS13"/>
    <mergeCell ref="AT13:AV13"/>
    <mergeCell ref="AZ13:BB13"/>
    <mergeCell ref="BC13:BE13"/>
    <mergeCell ref="BG13:BL13"/>
    <mergeCell ref="BM13:BO13"/>
    <mergeCell ref="BP13:BR13"/>
    <mergeCell ref="B12:G12"/>
    <mergeCell ref="H12:J12"/>
    <mergeCell ref="K12:M12"/>
    <mergeCell ref="N12:P12"/>
    <mergeCell ref="Q12:S12"/>
    <mergeCell ref="U12:Z12"/>
    <mergeCell ref="AA12:AC12"/>
    <mergeCell ref="AD12:AF12"/>
    <mergeCell ref="AW11:AY11"/>
    <mergeCell ref="AA11:AC11"/>
    <mergeCell ref="AD11:AF11"/>
    <mergeCell ref="AG11:AI11"/>
    <mergeCell ref="AJ11:AL11"/>
    <mergeCell ref="AN11:AS11"/>
    <mergeCell ref="AT11:AV11"/>
    <mergeCell ref="B11:G11"/>
    <mergeCell ref="H11:J11"/>
    <mergeCell ref="K11:M11"/>
    <mergeCell ref="N11:P11"/>
    <mergeCell ref="Q11:S11"/>
    <mergeCell ref="U11:Z11"/>
    <mergeCell ref="AA9:AC9"/>
    <mergeCell ref="AD9:AF9"/>
    <mergeCell ref="BG10:BL10"/>
    <mergeCell ref="BM10:BO10"/>
    <mergeCell ref="BP10:BR10"/>
    <mergeCell ref="BS10:BU10"/>
    <mergeCell ref="BV10:BX10"/>
    <mergeCell ref="AG10:AI10"/>
    <mergeCell ref="AJ10:AL10"/>
    <mergeCell ref="AN10:AS10"/>
    <mergeCell ref="AT10:AV10"/>
    <mergeCell ref="AW10:AY10"/>
    <mergeCell ref="AZ10:BB10"/>
    <mergeCell ref="B9:G9"/>
    <mergeCell ref="H9:J9"/>
    <mergeCell ref="BC10:BE10"/>
    <mergeCell ref="K9:M9"/>
    <mergeCell ref="N9:P9"/>
    <mergeCell ref="Q9:S9"/>
    <mergeCell ref="U9:Z9"/>
    <mergeCell ref="BS11:BU11"/>
    <mergeCell ref="BV11:BX11"/>
    <mergeCell ref="AZ11:BB11"/>
    <mergeCell ref="BC11:BE11"/>
    <mergeCell ref="BG11:BL11"/>
    <mergeCell ref="BM11:BO11"/>
    <mergeCell ref="BP11:BR11"/>
    <mergeCell ref="BV9:BX9"/>
    <mergeCell ref="B10:G10"/>
    <mergeCell ref="H10:J10"/>
    <mergeCell ref="K10:M10"/>
    <mergeCell ref="N10:P10"/>
    <mergeCell ref="Q10:S10"/>
    <mergeCell ref="U10:Z10"/>
    <mergeCell ref="AA10:AC10"/>
    <mergeCell ref="AD10:AF10"/>
    <mergeCell ref="AW9:AY9"/>
    <mergeCell ref="BC8:BE8"/>
    <mergeCell ref="BG8:BL8"/>
    <mergeCell ref="BM8:BO8"/>
    <mergeCell ref="BP8:BR8"/>
    <mergeCell ref="BS8:BU8"/>
    <mergeCell ref="BS9:BU9"/>
    <mergeCell ref="BV8:BX8"/>
    <mergeCell ref="AG8:AI8"/>
    <mergeCell ref="AJ8:AL8"/>
    <mergeCell ref="AN8:AS8"/>
    <mergeCell ref="AT8:AV8"/>
    <mergeCell ref="AW8:AY8"/>
    <mergeCell ref="AZ8:BB8"/>
    <mergeCell ref="AG9:AI9"/>
    <mergeCell ref="AJ9:AL9"/>
    <mergeCell ref="AN9:AS9"/>
    <mergeCell ref="AT9:AV9"/>
    <mergeCell ref="AZ9:BB9"/>
    <mergeCell ref="BC9:BE9"/>
    <mergeCell ref="BG9:BL9"/>
    <mergeCell ref="BM9:BO9"/>
    <mergeCell ref="BP9:BR9"/>
    <mergeCell ref="B8:G8"/>
    <mergeCell ref="H8:J8"/>
    <mergeCell ref="K8:M8"/>
    <mergeCell ref="N8:P8"/>
    <mergeCell ref="Q8:S8"/>
    <mergeCell ref="U8:Z8"/>
    <mergeCell ref="AA8:AC8"/>
    <mergeCell ref="AD8:AF8"/>
    <mergeCell ref="AW7:AY7"/>
    <mergeCell ref="AA7:AC7"/>
    <mergeCell ref="AD7:AF7"/>
    <mergeCell ref="AG7:AI7"/>
    <mergeCell ref="AJ7:AL7"/>
    <mergeCell ref="AN7:AS7"/>
    <mergeCell ref="AT7:AV7"/>
    <mergeCell ref="B7:G7"/>
    <mergeCell ref="H7:J7"/>
    <mergeCell ref="K7:M7"/>
    <mergeCell ref="N7:P7"/>
    <mergeCell ref="Q7:S7"/>
    <mergeCell ref="U7:Z7"/>
    <mergeCell ref="AA5:AC5"/>
    <mergeCell ref="AD5:AF5"/>
    <mergeCell ref="BG6:BL6"/>
    <mergeCell ref="BM6:BO6"/>
    <mergeCell ref="BP6:BR6"/>
    <mergeCell ref="BS6:BU6"/>
    <mergeCell ref="BV6:BX6"/>
    <mergeCell ref="AG6:AI6"/>
    <mergeCell ref="AJ6:AL6"/>
    <mergeCell ref="AN6:AS6"/>
    <mergeCell ref="AT6:AV6"/>
    <mergeCell ref="AW6:AY6"/>
    <mergeCell ref="AZ6:BB6"/>
    <mergeCell ref="B5:G5"/>
    <mergeCell ref="H5:J5"/>
    <mergeCell ref="BC6:BE6"/>
    <mergeCell ref="K5:M5"/>
    <mergeCell ref="N5:P5"/>
    <mergeCell ref="Q5:S5"/>
    <mergeCell ref="U5:Z5"/>
    <mergeCell ref="BS7:BU7"/>
    <mergeCell ref="BV7:BX7"/>
    <mergeCell ref="AZ7:BB7"/>
    <mergeCell ref="BC7:BE7"/>
    <mergeCell ref="BG7:BL7"/>
    <mergeCell ref="BM7:BO7"/>
    <mergeCell ref="BP7:BR7"/>
    <mergeCell ref="BV5:BX5"/>
    <mergeCell ref="B6:G6"/>
    <mergeCell ref="H6:J6"/>
    <mergeCell ref="K6:M6"/>
    <mergeCell ref="N6:P6"/>
    <mergeCell ref="Q6:S6"/>
    <mergeCell ref="U6:Z6"/>
    <mergeCell ref="AA6:AC6"/>
    <mergeCell ref="AD6:AF6"/>
    <mergeCell ref="AW5:AY5"/>
    <mergeCell ref="A1:AL1"/>
    <mergeCell ref="BP2:BX2"/>
    <mergeCell ref="B3:G4"/>
    <mergeCell ref="H3:J4"/>
    <mergeCell ref="K3:S3"/>
    <mergeCell ref="U3:Z4"/>
    <mergeCell ref="AA3:AC4"/>
    <mergeCell ref="AD3:AL3"/>
    <mergeCell ref="AN3:AS4"/>
    <mergeCell ref="AT3:AV4"/>
    <mergeCell ref="BV4:BX4"/>
    <mergeCell ref="AW3:BE3"/>
    <mergeCell ref="BG3:BL4"/>
    <mergeCell ref="BM3:BO4"/>
    <mergeCell ref="BP3:BX3"/>
    <mergeCell ref="K4:M4"/>
    <mergeCell ref="N4:P4"/>
    <mergeCell ref="Q4:S4"/>
    <mergeCell ref="AD4:AF4"/>
    <mergeCell ref="AG4:AI4"/>
    <mergeCell ref="AJ4:AL4"/>
    <mergeCell ref="AW4:AY4"/>
    <mergeCell ref="AZ4:BB4"/>
    <mergeCell ref="BC4:BE4"/>
    <mergeCell ref="BP4:BR4"/>
    <mergeCell ref="BS4:BU4"/>
    <mergeCell ref="BS5:BU5"/>
    <mergeCell ref="AG5:AI5"/>
    <mergeCell ref="AJ5:AL5"/>
    <mergeCell ref="AN5:AS5"/>
    <mergeCell ref="AT5:AV5"/>
    <mergeCell ref="AZ5:BB5"/>
    <mergeCell ref="BC5:BE5"/>
    <mergeCell ref="BG5:BL5"/>
    <mergeCell ref="BM5:BO5"/>
    <mergeCell ref="BP5:BR5"/>
    <mergeCell ref="BM40:BO40"/>
    <mergeCell ref="BP40:BR40"/>
    <mergeCell ref="BS40:BU40"/>
    <mergeCell ref="BV40:BX40"/>
    <mergeCell ref="BM45:BO45"/>
    <mergeCell ref="BP45:BR45"/>
    <mergeCell ref="BS45:BU45"/>
    <mergeCell ref="BV45:BX45"/>
    <mergeCell ref="BM26:BO26"/>
    <mergeCell ref="BP26:BR26"/>
    <mergeCell ref="BS26:BU26"/>
    <mergeCell ref="BV26:BX26"/>
    <mergeCell ref="BM28:BO28"/>
    <mergeCell ref="BP28:BR28"/>
    <mergeCell ref="BS28:BU28"/>
    <mergeCell ref="BV28:BX28"/>
    <mergeCell ref="BM38:BO38"/>
    <mergeCell ref="BP38:BR38"/>
    <mergeCell ref="BS38:BU38"/>
    <mergeCell ref="BV38:BX38"/>
    <mergeCell ref="BV30:BX30"/>
    <mergeCell ref="BV31:BX31"/>
  </mergeCells>
  <phoneticPr fontId="1"/>
  <printOptions horizontalCentered="1" verticalCentered="1"/>
  <pageMargins left="0" right="0" top="0" bottom="0" header="0.31496062992125984" footer="0.31496062992125984"/>
  <pageSetup paperSize="9" scale="68"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K38"/>
  <sheetViews>
    <sheetView zoomScale="55" zoomScaleNormal="55" workbookViewId="0">
      <selection activeCell="AN26" sqref="AN26"/>
    </sheetView>
  </sheetViews>
  <sheetFormatPr defaultColWidth="3.625" defaultRowHeight="30" customHeight="1"/>
  <cols>
    <col min="1" max="1" width="3.625" style="5" customWidth="1"/>
    <col min="2" max="7" width="4" style="22" customWidth="1"/>
    <col min="8" max="15" width="5.625" style="31" customWidth="1"/>
    <col min="16" max="17" width="6.125" style="31" customWidth="1"/>
    <col min="18" max="18" width="5.625" style="31" customWidth="1"/>
    <col min="19" max="19" width="5.125" style="31" customWidth="1"/>
    <col min="20" max="21" width="5.625" style="31" customWidth="1"/>
    <col min="22" max="22" width="5.125" style="31" customWidth="1"/>
    <col min="23" max="24" width="5.625" style="31" customWidth="1"/>
    <col min="25" max="25" width="5.125" style="31" customWidth="1"/>
    <col min="26" max="256" width="3.625" style="5"/>
    <col min="257" max="257" width="3.625" style="5" customWidth="1"/>
    <col min="258" max="263" width="4" style="5" customWidth="1"/>
    <col min="264" max="271" width="5.625" style="5" customWidth="1"/>
    <col min="272" max="273" width="6.125" style="5" customWidth="1"/>
    <col min="274" max="274" width="5.625" style="5" customWidth="1"/>
    <col min="275" max="275" width="5.125" style="5" customWidth="1"/>
    <col min="276" max="277" width="5.625" style="5" customWidth="1"/>
    <col min="278" max="278" width="5.125" style="5" customWidth="1"/>
    <col min="279" max="280" width="5.625" style="5" customWidth="1"/>
    <col min="281" max="281" width="5.125" style="5" customWidth="1"/>
    <col min="282" max="512" width="3.625" style="5"/>
    <col min="513" max="513" width="3.625" style="5" customWidth="1"/>
    <col min="514" max="519" width="4" style="5" customWidth="1"/>
    <col min="520" max="527" width="5.625" style="5" customWidth="1"/>
    <col min="528" max="529" width="6.125" style="5" customWidth="1"/>
    <col min="530" max="530" width="5.625" style="5" customWidth="1"/>
    <col min="531" max="531" width="5.125" style="5" customWidth="1"/>
    <col min="532" max="533" width="5.625" style="5" customWidth="1"/>
    <col min="534" max="534" width="5.125" style="5" customWidth="1"/>
    <col min="535" max="536" width="5.625" style="5" customWidth="1"/>
    <col min="537" max="537" width="5.125" style="5" customWidth="1"/>
    <col min="538" max="768" width="3.625" style="5"/>
    <col min="769" max="769" width="3.625" style="5" customWidth="1"/>
    <col min="770" max="775" width="4" style="5" customWidth="1"/>
    <col min="776" max="783" width="5.625" style="5" customWidth="1"/>
    <col min="784" max="785" width="6.125" style="5" customWidth="1"/>
    <col min="786" max="786" width="5.625" style="5" customWidth="1"/>
    <col min="787" max="787" width="5.125" style="5" customWidth="1"/>
    <col min="788" max="789" width="5.625" style="5" customWidth="1"/>
    <col min="790" max="790" width="5.125" style="5" customWidth="1"/>
    <col min="791" max="792" width="5.625" style="5" customWidth="1"/>
    <col min="793" max="793" width="5.125" style="5" customWidth="1"/>
    <col min="794" max="1024" width="3.625" style="5"/>
    <col min="1025" max="1025" width="3.625" style="5" customWidth="1"/>
    <col min="1026" max="1031" width="4" style="5" customWidth="1"/>
    <col min="1032" max="1039" width="5.625" style="5" customWidth="1"/>
    <col min="1040" max="1041" width="6.125" style="5" customWidth="1"/>
    <col min="1042" max="1042" width="5.625" style="5" customWidth="1"/>
    <col min="1043" max="1043" width="5.125" style="5" customWidth="1"/>
    <col min="1044" max="1045" width="5.625" style="5" customWidth="1"/>
    <col min="1046" max="1046" width="5.125" style="5" customWidth="1"/>
    <col min="1047" max="1048" width="5.625" style="5" customWidth="1"/>
    <col min="1049" max="1049" width="5.125" style="5" customWidth="1"/>
    <col min="1050" max="1280" width="3.625" style="5"/>
    <col min="1281" max="1281" width="3.625" style="5" customWidth="1"/>
    <col min="1282" max="1287" width="4" style="5" customWidth="1"/>
    <col min="1288" max="1295" width="5.625" style="5" customWidth="1"/>
    <col min="1296" max="1297" width="6.125" style="5" customWidth="1"/>
    <col min="1298" max="1298" width="5.625" style="5" customWidth="1"/>
    <col min="1299" max="1299" width="5.125" style="5" customWidth="1"/>
    <col min="1300" max="1301" width="5.625" style="5" customWidth="1"/>
    <col min="1302" max="1302" width="5.125" style="5" customWidth="1"/>
    <col min="1303" max="1304" width="5.625" style="5" customWidth="1"/>
    <col min="1305" max="1305" width="5.125" style="5" customWidth="1"/>
    <col min="1306" max="1536" width="3.625" style="5"/>
    <col min="1537" max="1537" width="3.625" style="5" customWidth="1"/>
    <col min="1538" max="1543" width="4" style="5" customWidth="1"/>
    <col min="1544" max="1551" width="5.625" style="5" customWidth="1"/>
    <col min="1552" max="1553" width="6.125" style="5" customWidth="1"/>
    <col min="1554" max="1554" width="5.625" style="5" customWidth="1"/>
    <col min="1555" max="1555" width="5.125" style="5" customWidth="1"/>
    <col min="1556" max="1557" width="5.625" style="5" customWidth="1"/>
    <col min="1558" max="1558" width="5.125" style="5" customWidth="1"/>
    <col min="1559" max="1560" width="5.625" style="5" customWidth="1"/>
    <col min="1561" max="1561" width="5.125" style="5" customWidth="1"/>
    <col min="1562" max="1792" width="3.625" style="5"/>
    <col min="1793" max="1793" width="3.625" style="5" customWidth="1"/>
    <col min="1794" max="1799" width="4" style="5" customWidth="1"/>
    <col min="1800" max="1807" width="5.625" style="5" customWidth="1"/>
    <col min="1808" max="1809" width="6.125" style="5" customWidth="1"/>
    <col min="1810" max="1810" width="5.625" style="5" customWidth="1"/>
    <col min="1811" max="1811" width="5.125" style="5" customWidth="1"/>
    <col min="1812" max="1813" width="5.625" style="5" customWidth="1"/>
    <col min="1814" max="1814" width="5.125" style="5" customWidth="1"/>
    <col min="1815" max="1816" width="5.625" style="5" customWidth="1"/>
    <col min="1817" max="1817" width="5.125" style="5" customWidth="1"/>
    <col min="1818" max="2048" width="3.625" style="5"/>
    <col min="2049" max="2049" width="3.625" style="5" customWidth="1"/>
    <col min="2050" max="2055" width="4" style="5" customWidth="1"/>
    <col min="2056" max="2063" width="5.625" style="5" customWidth="1"/>
    <col min="2064" max="2065" width="6.125" style="5" customWidth="1"/>
    <col min="2066" max="2066" width="5.625" style="5" customWidth="1"/>
    <col min="2067" max="2067" width="5.125" style="5" customWidth="1"/>
    <col min="2068" max="2069" width="5.625" style="5" customWidth="1"/>
    <col min="2070" max="2070" width="5.125" style="5" customWidth="1"/>
    <col min="2071" max="2072" width="5.625" style="5" customWidth="1"/>
    <col min="2073" max="2073" width="5.125" style="5" customWidth="1"/>
    <col min="2074" max="2304" width="3.625" style="5"/>
    <col min="2305" max="2305" width="3.625" style="5" customWidth="1"/>
    <col min="2306" max="2311" width="4" style="5" customWidth="1"/>
    <col min="2312" max="2319" width="5.625" style="5" customWidth="1"/>
    <col min="2320" max="2321" width="6.125" style="5" customWidth="1"/>
    <col min="2322" max="2322" width="5.625" style="5" customWidth="1"/>
    <col min="2323" max="2323" width="5.125" style="5" customWidth="1"/>
    <col min="2324" max="2325" width="5.625" style="5" customWidth="1"/>
    <col min="2326" max="2326" width="5.125" style="5" customWidth="1"/>
    <col min="2327" max="2328" width="5.625" style="5" customWidth="1"/>
    <col min="2329" max="2329" width="5.125" style="5" customWidth="1"/>
    <col min="2330" max="2560" width="3.625" style="5"/>
    <col min="2561" max="2561" width="3.625" style="5" customWidth="1"/>
    <col min="2562" max="2567" width="4" style="5" customWidth="1"/>
    <col min="2568" max="2575" width="5.625" style="5" customWidth="1"/>
    <col min="2576" max="2577" width="6.125" style="5" customWidth="1"/>
    <col min="2578" max="2578" width="5.625" style="5" customWidth="1"/>
    <col min="2579" max="2579" width="5.125" style="5" customWidth="1"/>
    <col min="2580" max="2581" width="5.625" style="5" customWidth="1"/>
    <col min="2582" max="2582" width="5.125" style="5" customWidth="1"/>
    <col min="2583" max="2584" width="5.625" style="5" customWidth="1"/>
    <col min="2585" max="2585" width="5.125" style="5" customWidth="1"/>
    <col min="2586" max="2816" width="3.625" style="5"/>
    <col min="2817" max="2817" width="3.625" style="5" customWidth="1"/>
    <col min="2818" max="2823" width="4" style="5" customWidth="1"/>
    <col min="2824" max="2831" width="5.625" style="5" customWidth="1"/>
    <col min="2832" max="2833" width="6.125" style="5" customWidth="1"/>
    <col min="2834" max="2834" width="5.625" style="5" customWidth="1"/>
    <col min="2835" max="2835" width="5.125" style="5" customWidth="1"/>
    <col min="2836" max="2837" width="5.625" style="5" customWidth="1"/>
    <col min="2838" max="2838" width="5.125" style="5" customWidth="1"/>
    <col min="2839" max="2840" width="5.625" style="5" customWidth="1"/>
    <col min="2841" max="2841" width="5.125" style="5" customWidth="1"/>
    <col min="2842" max="3072" width="3.625" style="5"/>
    <col min="3073" max="3073" width="3.625" style="5" customWidth="1"/>
    <col min="3074" max="3079" width="4" style="5" customWidth="1"/>
    <col min="3080" max="3087" width="5.625" style="5" customWidth="1"/>
    <col min="3088" max="3089" width="6.125" style="5" customWidth="1"/>
    <col min="3090" max="3090" width="5.625" style="5" customWidth="1"/>
    <col min="3091" max="3091" width="5.125" style="5" customWidth="1"/>
    <col min="3092" max="3093" width="5.625" style="5" customWidth="1"/>
    <col min="3094" max="3094" width="5.125" style="5" customWidth="1"/>
    <col min="3095" max="3096" width="5.625" style="5" customWidth="1"/>
    <col min="3097" max="3097" width="5.125" style="5" customWidth="1"/>
    <col min="3098" max="3328" width="3.625" style="5"/>
    <col min="3329" max="3329" width="3.625" style="5" customWidth="1"/>
    <col min="3330" max="3335" width="4" style="5" customWidth="1"/>
    <col min="3336" max="3343" width="5.625" style="5" customWidth="1"/>
    <col min="3344" max="3345" width="6.125" style="5" customWidth="1"/>
    <col min="3346" max="3346" width="5.625" style="5" customWidth="1"/>
    <col min="3347" max="3347" width="5.125" style="5" customWidth="1"/>
    <col min="3348" max="3349" width="5.625" style="5" customWidth="1"/>
    <col min="3350" max="3350" width="5.125" style="5" customWidth="1"/>
    <col min="3351" max="3352" width="5.625" style="5" customWidth="1"/>
    <col min="3353" max="3353" width="5.125" style="5" customWidth="1"/>
    <col min="3354" max="3584" width="3.625" style="5"/>
    <col min="3585" max="3585" width="3.625" style="5" customWidth="1"/>
    <col min="3586" max="3591" width="4" style="5" customWidth="1"/>
    <col min="3592" max="3599" width="5.625" style="5" customWidth="1"/>
    <col min="3600" max="3601" width="6.125" style="5" customWidth="1"/>
    <col min="3602" max="3602" width="5.625" style="5" customWidth="1"/>
    <col min="3603" max="3603" width="5.125" style="5" customWidth="1"/>
    <col min="3604" max="3605" width="5.625" style="5" customWidth="1"/>
    <col min="3606" max="3606" width="5.125" style="5" customWidth="1"/>
    <col min="3607" max="3608" width="5.625" style="5" customWidth="1"/>
    <col min="3609" max="3609" width="5.125" style="5" customWidth="1"/>
    <col min="3610" max="3840" width="3.625" style="5"/>
    <col min="3841" max="3841" width="3.625" style="5" customWidth="1"/>
    <col min="3842" max="3847" width="4" style="5" customWidth="1"/>
    <col min="3848" max="3855" width="5.625" style="5" customWidth="1"/>
    <col min="3856" max="3857" width="6.125" style="5" customWidth="1"/>
    <col min="3858" max="3858" width="5.625" style="5" customWidth="1"/>
    <col min="3859" max="3859" width="5.125" style="5" customWidth="1"/>
    <col min="3860" max="3861" width="5.625" style="5" customWidth="1"/>
    <col min="3862" max="3862" width="5.125" style="5" customWidth="1"/>
    <col min="3863" max="3864" width="5.625" style="5" customWidth="1"/>
    <col min="3865" max="3865" width="5.125" style="5" customWidth="1"/>
    <col min="3866" max="4096" width="3.625" style="5"/>
    <col min="4097" max="4097" width="3.625" style="5" customWidth="1"/>
    <col min="4098" max="4103" width="4" style="5" customWidth="1"/>
    <col min="4104" max="4111" width="5.625" style="5" customWidth="1"/>
    <col min="4112" max="4113" width="6.125" style="5" customWidth="1"/>
    <col min="4114" max="4114" width="5.625" style="5" customWidth="1"/>
    <col min="4115" max="4115" width="5.125" style="5" customWidth="1"/>
    <col min="4116" max="4117" width="5.625" style="5" customWidth="1"/>
    <col min="4118" max="4118" width="5.125" style="5" customWidth="1"/>
    <col min="4119" max="4120" width="5.625" style="5" customWidth="1"/>
    <col min="4121" max="4121" width="5.125" style="5" customWidth="1"/>
    <col min="4122" max="4352" width="3.625" style="5"/>
    <col min="4353" max="4353" width="3.625" style="5" customWidth="1"/>
    <col min="4354" max="4359" width="4" style="5" customWidth="1"/>
    <col min="4360" max="4367" width="5.625" style="5" customWidth="1"/>
    <col min="4368" max="4369" width="6.125" style="5" customWidth="1"/>
    <col min="4370" max="4370" width="5.625" style="5" customWidth="1"/>
    <col min="4371" max="4371" width="5.125" style="5" customWidth="1"/>
    <col min="4372" max="4373" width="5.625" style="5" customWidth="1"/>
    <col min="4374" max="4374" width="5.125" style="5" customWidth="1"/>
    <col min="4375" max="4376" width="5.625" style="5" customWidth="1"/>
    <col min="4377" max="4377" width="5.125" style="5" customWidth="1"/>
    <col min="4378" max="4608" width="3.625" style="5"/>
    <col min="4609" max="4609" width="3.625" style="5" customWidth="1"/>
    <col min="4610" max="4615" width="4" style="5" customWidth="1"/>
    <col min="4616" max="4623" width="5.625" style="5" customWidth="1"/>
    <col min="4624" max="4625" width="6.125" style="5" customWidth="1"/>
    <col min="4626" max="4626" width="5.625" style="5" customWidth="1"/>
    <col min="4627" max="4627" width="5.125" style="5" customWidth="1"/>
    <col min="4628" max="4629" width="5.625" style="5" customWidth="1"/>
    <col min="4630" max="4630" width="5.125" style="5" customWidth="1"/>
    <col min="4631" max="4632" width="5.625" style="5" customWidth="1"/>
    <col min="4633" max="4633" width="5.125" style="5" customWidth="1"/>
    <col min="4634" max="4864" width="3.625" style="5"/>
    <col min="4865" max="4865" width="3.625" style="5" customWidth="1"/>
    <col min="4866" max="4871" width="4" style="5" customWidth="1"/>
    <col min="4872" max="4879" width="5.625" style="5" customWidth="1"/>
    <col min="4880" max="4881" width="6.125" style="5" customWidth="1"/>
    <col min="4882" max="4882" width="5.625" style="5" customWidth="1"/>
    <col min="4883" max="4883" width="5.125" style="5" customWidth="1"/>
    <col min="4884" max="4885" width="5.625" style="5" customWidth="1"/>
    <col min="4886" max="4886" width="5.125" style="5" customWidth="1"/>
    <col min="4887" max="4888" width="5.625" style="5" customWidth="1"/>
    <col min="4889" max="4889" width="5.125" style="5" customWidth="1"/>
    <col min="4890" max="5120" width="3.625" style="5"/>
    <col min="5121" max="5121" width="3.625" style="5" customWidth="1"/>
    <col min="5122" max="5127" width="4" style="5" customWidth="1"/>
    <col min="5128" max="5135" width="5.625" style="5" customWidth="1"/>
    <col min="5136" max="5137" width="6.125" style="5" customWidth="1"/>
    <col min="5138" max="5138" width="5.625" style="5" customWidth="1"/>
    <col min="5139" max="5139" width="5.125" style="5" customWidth="1"/>
    <col min="5140" max="5141" width="5.625" style="5" customWidth="1"/>
    <col min="5142" max="5142" width="5.125" style="5" customWidth="1"/>
    <col min="5143" max="5144" width="5.625" style="5" customWidth="1"/>
    <col min="5145" max="5145" width="5.125" style="5" customWidth="1"/>
    <col min="5146" max="5376" width="3.625" style="5"/>
    <col min="5377" max="5377" width="3.625" style="5" customWidth="1"/>
    <col min="5378" max="5383" width="4" style="5" customWidth="1"/>
    <col min="5384" max="5391" width="5.625" style="5" customWidth="1"/>
    <col min="5392" max="5393" width="6.125" style="5" customWidth="1"/>
    <col min="5394" max="5394" width="5.625" style="5" customWidth="1"/>
    <col min="5395" max="5395" width="5.125" style="5" customWidth="1"/>
    <col min="5396" max="5397" width="5.625" style="5" customWidth="1"/>
    <col min="5398" max="5398" width="5.125" style="5" customWidth="1"/>
    <col min="5399" max="5400" width="5.625" style="5" customWidth="1"/>
    <col min="5401" max="5401" width="5.125" style="5" customWidth="1"/>
    <col min="5402" max="5632" width="3.625" style="5"/>
    <col min="5633" max="5633" width="3.625" style="5" customWidth="1"/>
    <col min="5634" max="5639" width="4" style="5" customWidth="1"/>
    <col min="5640" max="5647" width="5.625" style="5" customWidth="1"/>
    <col min="5648" max="5649" width="6.125" style="5" customWidth="1"/>
    <col min="5650" max="5650" width="5.625" style="5" customWidth="1"/>
    <col min="5651" max="5651" width="5.125" style="5" customWidth="1"/>
    <col min="5652" max="5653" width="5.625" style="5" customWidth="1"/>
    <col min="5654" max="5654" width="5.125" style="5" customWidth="1"/>
    <col min="5655" max="5656" width="5.625" style="5" customWidth="1"/>
    <col min="5657" max="5657" width="5.125" style="5" customWidth="1"/>
    <col min="5658" max="5888" width="3.625" style="5"/>
    <col min="5889" max="5889" width="3.625" style="5" customWidth="1"/>
    <col min="5890" max="5895" width="4" style="5" customWidth="1"/>
    <col min="5896" max="5903" width="5.625" style="5" customWidth="1"/>
    <col min="5904" max="5905" width="6.125" style="5" customWidth="1"/>
    <col min="5906" max="5906" width="5.625" style="5" customWidth="1"/>
    <col min="5907" max="5907" width="5.125" style="5" customWidth="1"/>
    <col min="5908" max="5909" width="5.625" style="5" customWidth="1"/>
    <col min="5910" max="5910" width="5.125" style="5" customWidth="1"/>
    <col min="5911" max="5912" width="5.625" style="5" customWidth="1"/>
    <col min="5913" max="5913" width="5.125" style="5" customWidth="1"/>
    <col min="5914" max="6144" width="3.625" style="5"/>
    <col min="6145" max="6145" width="3.625" style="5" customWidth="1"/>
    <col min="6146" max="6151" width="4" style="5" customWidth="1"/>
    <col min="6152" max="6159" width="5.625" style="5" customWidth="1"/>
    <col min="6160" max="6161" width="6.125" style="5" customWidth="1"/>
    <col min="6162" max="6162" width="5.625" style="5" customWidth="1"/>
    <col min="6163" max="6163" width="5.125" style="5" customWidth="1"/>
    <col min="6164" max="6165" width="5.625" style="5" customWidth="1"/>
    <col min="6166" max="6166" width="5.125" style="5" customWidth="1"/>
    <col min="6167" max="6168" width="5.625" style="5" customWidth="1"/>
    <col min="6169" max="6169" width="5.125" style="5" customWidth="1"/>
    <col min="6170" max="6400" width="3.625" style="5"/>
    <col min="6401" max="6401" width="3.625" style="5" customWidth="1"/>
    <col min="6402" max="6407" width="4" style="5" customWidth="1"/>
    <col min="6408" max="6415" width="5.625" style="5" customWidth="1"/>
    <col min="6416" max="6417" width="6.125" style="5" customWidth="1"/>
    <col min="6418" max="6418" width="5.625" style="5" customWidth="1"/>
    <col min="6419" max="6419" width="5.125" style="5" customWidth="1"/>
    <col min="6420" max="6421" width="5.625" style="5" customWidth="1"/>
    <col min="6422" max="6422" width="5.125" style="5" customWidth="1"/>
    <col min="6423" max="6424" width="5.625" style="5" customWidth="1"/>
    <col min="6425" max="6425" width="5.125" style="5" customWidth="1"/>
    <col min="6426" max="6656" width="3.625" style="5"/>
    <col min="6657" max="6657" width="3.625" style="5" customWidth="1"/>
    <col min="6658" max="6663" width="4" style="5" customWidth="1"/>
    <col min="6664" max="6671" width="5.625" style="5" customWidth="1"/>
    <col min="6672" max="6673" width="6.125" style="5" customWidth="1"/>
    <col min="6674" max="6674" width="5.625" style="5" customWidth="1"/>
    <col min="6675" max="6675" width="5.125" style="5" customWidth="1"/>
    <col min="6676" max="6677" width="5.625" style="5" customWidth="1"/>
    <col min="6678" max="6678" width="5.125" style="5" customWidth="1"/>
    <col min="6679" max="6680" width="5.625" style="5" customWidth="1"/>
    <col min="6681" max="6681" width="5.125" style="5" customWidth="1"/>
    <col min="6682" max="6912" width="3.625" style="5"/>
    <col min="6913" max="6913" width="3.625" style="5" customWidth="1"/>
    <col min="6914" max="6919" width="4" style="5" customWidth="1"/>
    <col min="6920" max="6927" width="5.625" style="5" customWidth="1"/>
    <col min="6928" max="6929" width="6.125" style="5" customWidth="1"/>
    <col min="6930" max="6930" width="5.625" style="5" customWidth="1"/>
    <col min="6931" max="6931" width="5.125" style="5" customWidth="1"/>
    <col min="6932" max="6933" width="5.625" style="5" customWidth="1"/>
    <col min="6934" max="6934" width="5.125" style="5" customWidth="1"/>
    <col min="6935" max="6936" width="5.625" style="5" customWidth="1"/>
    <col min="6937" max="6937" width="5.125" style="5" customWidth="1"/>
    <col min="6938" max="7168" width="3.625" style="5"/>
    <col min="7169" max="7169" width="3.625" style="5" customWidth="1"/>
    <col min="7170" max="7175" width="4" style="5" customWidth="1"/>
    <col min="7176" max="7183" width="5.625" style="5" customWidth="1"/>
    <col min="7184" max="7185" width="6.125" style="5" customWidth="1"/>
    <col min="7186" max="7186" width="5.625" style="5" customWidth="1"/>
    <col min="7187" max="7187" width="5.125" style="5" customWidth="1"/>
    <col min="7188" max="7189" width="5.625" style="5" customWidth="1"/>
    <col min="7190" max="7190" width="5.125" style="5" customWidth="1"/>
    <col min="7191" max="7192" width="5.625" style="5" customWidth="1"/>
    <col min="7193" max="7193" width="5.125" style="5" customWidth="1"/>
    <col min="7194" max="7424" width="3.625" style="5"/>
    <col min="7425" max="7425" width="3.625" style="5" customWidth="1"/>
    <col min="7426" max="7431" width="4" style="5" customWidth="1"/>
    <col min="7432" max="7439" width="5.625" style="5" customWidth="1"/>
    <col min="7440" max="7441" width="6.125" style="5" customWidth="1"/>
    <col min="7442" max="7442" width="5.625" style="5" customWidth="1"/>
    <col min="7443" max="7443" width="5.125" style="5" customWidth="1"/>
    <col min="7444" max="7445" width="5.625" style="5" customWidth="1"/>
    <col min="7446" max="7446" width="5.125" style="5" customWidth="1"/>
    <col min="7447" max="7448" width="5.625" style="5" customWidth="1"/>
    <col min="7449" max="7449" width="5.125" style="5" customWidth="1"/>
    <col min="7450" max="7680" width="3.625" style="5"/>
    <col min="7681" max="7681" width="3.625" style="5" customWidth="1"/>
    <col min="7682" max="7687" width="4" style="5" customWidth="1"/>
    <col min="7688" max="7695" width="5.625" style="5" customWidth="1"/>
    <col min="7696" max="7697" width="6.125" style="5" customWidth="1"/>
    <col min="7698" max="7698" width="5.625" style="5" customWidth="1"/>
    <col min="7699" max="7699" width="5.125" style="5" customWidth="1"/>
    <col min="7700" max="7701" width="5.625" style="5" customWidth="1"/>
    <col min="7702" max="7702" width="5.125" style="5" customWidth="1"/>
    <col min="7703" max="7704" width="5.625" style="5" customWidth="1"/>
    <col min="7705" max="7705" width="5.125" style="5" customWidth="1"/>
    <col min="7706" max="7936" width="3.625" style="5"/>
    <col min="7937" max="7937" width="3.625" style="5" customWidth="1"/>
    <col min="7938" max="7943" width="4" style="5" customWidth="1"/>
    <col min="7944" max="7951" width="5.625" style="5" customWidth="1"/>
    <col min="7952" max="7953" width="6.125" style="5" customWidth="1"/>
    <col min="7954" max="7954" width="5.625" style="5" customWidth="1"/>
    <col min="7955" max="7955" width="5.125" style="5" customWidth="1"/>
    <col min="7956" max="7957" width="5.625" style="5" customWidth="1"/>
    <col min="7958" max="7958" width="5.125" style="5" customWidth="1"/>
    <col min="7959" max="7960" width="5.625" style="5" customWidth="1"/>
    <col min="7961" max="7961" width="5.125" style="5" customWidth="1"/>
    <col min="7962" max="8192" width="3.625" style="5"/>
    <col min="8193" max="8193" width="3.625" style="5" customWidth="1"/>
    <col min="8194" max="8199" width="4" style="5" customWidth="1"/>
    <col min="8200" max="8207" width="5.625" style="5" customWidth="1"/>
    <col min="8208" max="8209" width="6.125" style="5" customWidth="1"/>
    <col min="8210" max="8210" width="5.625" style="5" customWidth="1"/>
    <col min="8211" max="8211" width="5.125" style="5" customWidth="1"/>
    <col min="8212" max="8213" width="5.625" style="5" customWidth="1"/>
    <col min="8214" max="8214" width="5.125" style="5" customWidth="1"/>
    <col min="8215" max="8216" width="5.625" style="5" customWidth="1"/>
    <col min="8217" max="8217" width="5.125" style="5" customWidth="1"/>
    <col min="8218" max="8448" width="3.625" style="5"/>
    <col min="8449" max="8449" width="3.625" style="5" customWidth="1"/>
    <col min="8450" max="8455" width="4" style="5" customWidth="1"/>
    <col min="8456" max="8463" width="5.625" style="5" customWidth="1"/>
    <col min="8464" max="8465" width="6.125" style="5" customWidth="1"/>
    <col min="8466" max="8466" width="5.625" style="5" customWidth="1"/>
    <col min="8467" max="8467" width="5.125" style="5" customWidth="1"/>
    <col min="8468" max="8469" width="5.625" style="5" customWidth="1"/>
    <col min="8470" max="8470" width="5.125" style="5" customWidth="1"/>
    <col min="8471" max="8472" width="5.625" style="5" customWidth="1"/>
    <col min="8473" max="8473" width="5.125" style="5" customWidth="1"/>
    <col min="8474" max="8704" width="3.625" style="5"/>
    <col min="8705" max="8705" width="3.625" style="5" customWidth="1"/>
    <col min="8706" max="8711" width="4" style="5" customWidth="1"/>
    <col min="8712" max="8719" width="5.625" style="5" customWidth="1"/>
    <col min="8720" max="8721" width="6.125" style="5" customWidth="1"/>
    <col min="8722" max="8722" width="5.625" style="5" customWidth="1"/>
    <col min="8723" max="8723" width="5.125" style="5" customWidth="1"/>
    <col min="8724" max="8725" width="5.625" style="5" customWidth="1"/>
    <col min="8726" max="8726" width="5.125" style="5" customWidth="1"/>
    <col min="8727" max="8728" width="5.625" style="5" customWidth="1"/>
    <col min="8729" max="8729" width="5.125" style="5" customWidth="1"/>
    <col min="8730" max="8960" width="3.625" style="5"/>
    <col min="8961" max="8961" width="3.625" style="5" customWidth="1"/>
    <col min="8962" max="8967" width="4" style="5" customWidth="1"/>
    <col min="8968" max="8975" width="5.625" style="5" customWidth="1"/>
    <col min="8976" max="8977" width="6.125" style="5" customWidth="1"/>
    <col min="8978" max="8978" width="5.625" style="5" customWidth="1"/>
    <col min="8979" max="8979" width="5.125" style="5" customWidth="1"/>
    <col min="8980" max="8981" width="5.625" style="5" customWidth="1"/>
    <col min="8982" max="8982" width="5.125" style="5" customWidth="1"/>
    <col min="8983" max="8984" width="5.625" style="5" customWidth="1"/>
    <col min="8985" max="8985" width="5.125" style="5" customWidth="1"/>
    <col min="8986" max="9216" width="3.625" style="5"/>
    <col min="9217" max="9217" width="3.625" style="5" customWidth="1"/>
    <col min="9218" max="9223" width="4" style="5" customWidth="1"/>
    <col min="9224" max="9231" width="5.625" style="5" customWidth="1"/>
    <col min="9232" max="9233" width="6.125" style="5" customWidth="1"/>
    <col min="9234" max="9234" width="5.625" style="5" customWidth="1"/>
    <col min="9235" max="9235" width="5.125" style="5" customWidth="1"/>
    <col min="9236" max="9237" width="5.625" style="5" customWidth="1"/>
    <col min="9238" max="9238" width="5.125" style="5" customWidth="1"/>
    <col min="9239" max="9240" width="5.625" style="5" customWidth="1"/>
    <col min="9241" max="9241" width="5.125" style="5" customWidth="1"/>
    <col min="9242" max="9472" width="3.625" style="5"/>
    <col min="9473" max="9473" width="3.625" style="5" customWidth="1"/>
    <col min="9474" max="9479" width="4" style="5" customWidth="1"/>
    <col min="9480" max="9487" width="5.625" style="5" customWidth="1"/>
    <col min="9488" max="9489" width="6.125" style="5" customWidth="1"/>
    <col min="9490" max="9490" width="5.625" style="5" customWidth="1"/>
    <col min="9491" max="9491" width="5.125" style="5" customWidth="1"/>
    <col min="9492" max="9493" width="5.625" style="5" customWidth="1"/>
    <col min="9494" max="9494" width="5.125" style="5" customWidth="1"/>
    <col min="9495" max="9496" width="5.625" style="5" customWidth="1"/>
    <col min="9497" max="9497" width="5.125" style="5" customWidth="1"/>
    <col min="9498" max="9728" width="3.625" style="5"/>
    <col min="9729" max="9729" width="3.625" style="5" customWidth="1"/>
    <col min="9730" max="9735" width="4" style="5" customWidth="1"/>
    <col min="9736" max="9743" width="5.625" style="5" customWidth="1"/>
    <col min="9744" max="9745" width="6.125" style="5" customWidth="1"/>
    <col min="9746" max="9746" width="5.625" style="5" customWidth="1"/>
    <col min="9747" max="9747" width="5.125" style="5" customWidth="1"/>
    <col min="9748" max="9749" width="5.625" style="5" customWidth="1"/>
    <col min="9750" max="9750" width="5.125" style="5" customWidth="1"/>
    <col min="9751" max="9752" width="5.625" style="5" customWidth="1"/>
    <col min="9753" max="9753" width="5.125" style="5" customWidth="1"/>
    <col min="9754" max="9984" width="3.625" style="5"/>
    <col min="9985" max="9985" width="3.625" style="5" customWidth="1"/>
    <col min="9986" max="9991" width="4" style="5" customWidth="1"/>
    <col min="9992" max="9999" width="5.625" style="5" customWidth="1"/>
    <col min="10000" max="10001" width="6.125" style="5" customWidth="1"/>
    <col min="10002" max="10002" width="5.625" style="5" customWidth="1"/>
    <col min="10003" max="10003" width="5.125" style="5" customWidth="1"/>
    <col min="10004" max="10005" width="5.625" style="5" customWidth="1"/>
    <col min="10006" max="10006" width="5.125" style="5" customWidth="1"/>
    <col min="10007" max="10008" width="5.625" style="5" customWidth="1"/>
    <col min="10009" max="10009" width="5.125" style="5" customWidth="1"/>
    <col min="10010" max="10240" width="3.625" style="5"/>
    <col min="10241" max="10241" width="3.625" style="5" customWidth="1"/>
    <col min="10242" max="10247" width="4" style="5" customWidth="1"/>
    <col min="10248" max="10255" width="5.625" style="5" customWidth="1"/>
    <col min="10256" max="10257" width="6.125" style="5" customWidth="1"/>
    <col min="10258" max="10258" width="5.625" style="5" customWidth="1"/>
    <col min="10259" max="10259" width="5.125" style="5" customWidth="1"/>
    <col min="10260" max="10261" width="5.625" style="5" customWidth="1"/>
    <col min="10262" max="10262" width="5.125" style="5" customWidth="1"/>
    <col min="10263" max="10264" width="5.625" style="5" customWidth="1"/>
    <col min="10265" max="10265" width="5.125" style="5" customWidth="1"/>
    <col min="10266" max="10496" width="3.625" style="5"/>
    <col min="10497" max="10497" width="3.625" style="5" customWidth="1"/>
    <col min="10498" max="10503" width="4" style="5" customWidth="1"/>
    <col min="10504" max="10511" width="5.625" style="5" customWidth="1"/>
    <col min="10512" max="10513" width="6.125" style="5" customWidth="1"/>
    <col min="10514" max="10514" width="5.625" style="5" customWidth="1"/>
    <col min="10515" max="10515" width="5.125" style="5" customWidth="1"/>
    <col min="10516" max="10517" width="5.625" style="5" customWidth="1"/>
    <col min="10518" max="10518" width="5.125" style="5" customWidth="1"/>
    <col min="10519" max="10520" width="5.625" style="5" customWidth="1"/>
    <col min="10521" max="10521" width="5.125" style="5" customWidth="1"/>
    <col min="10522" max="10752" width="3.625" style="5"/>
    <col min="10753" max="10753" width="3.625" style="5" customWidth="1"/>
    <col min="10754" max="10759" width="4" style="5" customWidth="1"/>
    <col min="10760" max="10767" width="5.625" style="5" customWidth="1"/>
    <col min="10768" max="10769" width="6.125" style="5" customWidth="1"/>
    <col min="10770" max="10770" width="5.625" style="5" customWidth="1"/>
    <col min="10771" max="10771" width="5.125" style="5" customWidth="1"/>
    <col min="10772" max="10773" width="5.625" style="5" customWidth="1"/>
    <col min="10774" max="10774" width="5.125" style="5" customWidth="1"/>
    <col min="10775" max="10776" width="5.625" style="5" customWidth="1"/>
    <col min="10777" max="10777" width="5.125" style="5" customWidth="1"/>
    <col min="10778" max="11008" width="3.625" style="5"/>
    <col min="11009" max="11009" width="3.625" style="5" customWidth="1"/>
    <col min="11010" max="11015" width="4" style="5" customWidth="1"/>
    <col min="11016" max="11023" width="5.625" style="5" customWidth="1"/>
    <col min="11024" max="11025" width="6.125" style="5" customWidth="1"/>
    <col min="11026" max="11026" width="5.625" style="5" customWidth="1"/>
    <col min="11027" max="11027" width="5.125" style="5" customWidth="1"/>
    <col min="11028" max="11029" width="5.625" style="5" customWidth="1"/>
    <col min="11030" max="11030" width="5.125" style="5" customWidth="1"/>
    <col min="11031" max="11032" width="5.625" style="5" customWidth="1"/>
    <col min="11033" max="11033" width="5.125" style="5" customWidth="1"/>
    <col min="11034" max="11264" width="3.625" style="5"/>
    <col min="11265" max="11265" width="3.625" style="5" customWidth="1"/>
    <col min="11266" max="11271" width="4" style="5" customWidth="1"/>
    <col min="11272" max="11279" width="5.625" style="5" customWidth="1"/>
    <col min="11280" max="11281" width="6.125" style="5" customWidth="1"/>
    <col min="11282" max="11282" width="5.625" style="5" customWidth="1"/>
    <col min="11283" max="11283" width="5.125" style="5" customWidth="1"/>
    <col min="11284" max="11285" width="5.625" style="5" customWidth="1"/>
    <col min="11286" max="11286" width="5.125" style="5" customWidth="1"/>
    <col min="11287" max="11288" width="5.625" style="5" customWidth="1"/>
    <col min="11289" max="11289" width="5.125" style="5" customWidth="1"/>
    <col min="11290" max="11520" width="3.625" style="5"/>
    <col min="11521" max="11521" width="3.625" style="5" customWidth="1"/>
    <col min="11522" max="11527" width="4" style="5" customWidth="1"/>
    <col min="11528" max="11535" width="5.625" style="5" customWidth="1"/>
    <col min="11536" max="11537" width="6.125" style="5" customWidth="1"/>
    <col min="11538" max="11538" width="5.625" style="5" customWidth="1"/>
    <col min="11539" max="11539" width="5.125" style="5" customWidth="1"/>
    <col min="11540" max="11541" width="5.625" style="5" customWidth="1"/>
    <col min="11542" max="11542" width="5.125" style="5" customWidth="1"/>
    <col min="11543" max="11544" width="5.625" style="5" customWidth="1"/>
    <col min="11545" max="11545" width="5.125" style="5" customWidth="1"/>
    <col min="11546" max="11776" width="3.625" style="5"/>
    <col min="11777" max="11777" width="3.625" style="5" customWidth="1"/>
    <col min="11778" max="11783" width="4" style="5" customWidth="1"/>
    <col min="11784" max="11791" width="5.625" style="5" customWidth="1"/>
    <col min="11792" max="11793" width="6.125" style="5" customWidth="1"/>
    <col min="11794" max="11794" width="5.625" style="5" customWidth="1"/>
    <col min="11795" max="11795" width="5.125" style="5" customWidth="1"/>
    <col min="11796" max="11797" width="5.625" style="5" customWidth="1"/>
    <col min="11798" max="11798" width="5.125" style="5" customWidth="1"/>
    <col min="11799" max="11800" width="5.625" style="5" customWidth="1"/>
    <col min="11801" max="11801" width="5.125" style="5" customWidth="1"/>
    <col min="11802" max="12032" width="3.625" style="5"/>
    <col min="12033" max="12033" width="3.625" style="5" customWidth="1"/>
    <col min="12034" max="12039" width="4" style="5" customWidth="1"/>
    <col min="12040" max="12047" width="5.625" style="5" customWidth="1"/>
    <col min="12048" max="12049" width="6.125" style="5" customWidth="1"/>
    <col min="12050" max="12050" width="5.625" style="5" customWidth="1"/>
    <col min="12051" max="12051" width="5.125" style="5" customWidth="1"/>
    <col min="12052" max="12053" width="5.625" style="5" customWidth="1"/>
    <col min="12054" max="12054" width="5.125" style="5" customWidth="1"/>
    <col min="12055" max="12056" width="5.625" style="5" customWidth="1"/>
    <col min="12057" max="12057" width="5.125" style="5" customWidth="1"/>
    <col min="12058" max="12288" width="3.625" style="5"/>
    <col min="12289" max="12289" width="3.625" style="5" customWidth="1"/>
    <col min="12290" max="12295" width="4" style="5" customWidth="1"/>
    <col min="12296" max="12303" width="5.625" style="5" customWidth="1"/>
    <col min="12304" max="12305" width="6.125" style="5" customWidth="1"/>
    <col min="12306" max="12306" width="5.625" style="5" customWidth="1"/>
    <col min="12307" max="12307" width="5.125" style="5" customWidth="1"/>
    <col min="12308" max="12309" width="5.625" style="5" customWidth="1"/>
    <col min="12310" max="12310" width="5.125" style="5" customWidth="1"/>
    <col min="12311" max="12312" width="5.625" style="5" customWidth="1"/>
    <col min="12313" max="12313" width="5.125" style="5" customWidth="1"/>
    <col min="12314" max="12544" width="3.625" style="5"/>
    <col min="12545" max="12545" width="3.625" style="5" customWidth="1"/>
    <col min="12546" max="12551" width="4" style="5" customWidth="1"/>
    <col min="12552" max="12559" width="5.625" style="5" customWidth="1"/>
    <col min="12560" max="12561" width="6.125" style="5" customWidth="1"/>
    <col min="12562" max="12562" width="5.625" style="5" customWidth="1"/>
    <col min="12563" max="12563" width="5.125" style="5" customWidth="1"/>
    <col min="12564" max="12565" width="5.625" style="5" customWidth="1"/>
    <col min="12566" max="12566" width="5.125" style="5" customWidth="1"/>
    <col min="12567" max="12568" width="5.625" style="5" customWidth="1"/>
    <col min="12569" max="12569" width="5.125" style="5" customWidth="1"/>
    <col min="12570" max="12800" width="3.625" style="5"/>
    <col min="12801" max="12801" width="3.625" style="5" customWidth="1"/>
    <col min="12802" max="12807" width="4" style="5" customWidth="1"/>
    <col min="12808" max="12815" width="5.625" style="5" customWidth="1"/>
    <col min="12816" max="12817" width="6.125" style="5" customWidth="1"/>
    <col min="12818" max="12818" width="5.625" style="5" customWidth="1"/>
    <col min="12819" max="12819" width="5.125" style="5" customWidth="1"/>
    <col min="12820" max="12821" width="5.625" style="5" customWidth="1"/>
    <col min="12822" max="12822" width="5.125" style="5" customWidth="1"/>
    <col min="12823" max="12824" width="5.625" style="5" customWidth="1"/>
    <col min="12825" max="12825" width="5.125" style="5" customWidth="1"/>
    <col min="12826" max="13056" width="3.625" style="5"/>
    <col min="13057" max="13057" width="3.625" style="5" customWidth="1"/>
    <col min="13058" max="13063" width="4" style="5" customWidth="1"/>
    <col min="13064" max="13071" width="5.625" style="5" customWidth="1"/>
    <col min="13072" max="13073" width="6.125" style="5" customWidth="1"/>
    <col min="13074" max="13074" width="5.625" style="5" customWidth="1"/>
    <col min="13075" max="13075" width="5.125" style="5" customWidth="1"/>
    <col min="13076" max="13077" width="5.625" style="5" customWidth="1"/>
    <col min="13078" max="13078" width="5.125" style="5" customWidth="1"/>
    <col min="13079" max="13080" width="5.625" style="5" customWidth="1"/>
    <col min="13081" max="13081" width="5.125" style="5" customWidth="1"/>
    <col min="13082" max="13312" width="3.625" style="5"/>
    <col min="13313" max="13313" width="3.625" style="5" customWidth="1"/>
    <col min="13314" max="13319" width="4" style="5" customWidth="1"/>
    <col min="13320" max="13327" width="5.625" style="5" customWidth="1"/>
    <col min="13328" max="13329" width="6.125" style="5" customWidth="1"/>
    <col min="13330" max="13330" width="5.625" style="5" customWidth="1"/>
    <col min="13331" max="13331" width="5.125" style="5" customWidth="1"/>
    <col min="13332" max="13333" width="5.625" style="5" customWidth="1"/>
    <col min="13334" max="13334" width="5.125" style="5" customWidth="1"/>
    <col min="13335" max="13336" width="5.625" style="5" customWidth="1"/>
    <col min="13337" max="13337" width="5.125" style="5" customWidth="1"/>
    <col min="13338" max="13568" width="3.625" style="5"/>
    <col min="13569" max="13569" width="3.625" style="5" customWidth="1"/>
    <col min="13570" max="13575" width="4" style="5" customWidth="1"/>
    <col min="13576" max="13583" width="5.625" style="5" customWidth="1"/>
    <col min="13584" max="13585" width="6.125" style="5" customWidth="1"/>
    <col min="13586" max="13586" width="5.625" style="5" customWidth="1"/>
    <col min="13587" max="13587" width="5.125" style="5" customWidth="1"/>
    <col min="13588" max="13589" width="5.625" style="5" customWidth="1"/>
    <col min="13590" max="13590" width="5.125" style="5" customWidth="1"/>
    <col min="13591" max="13592" width="5.625" style="5" customWidth="1"/>
    <col min="13593" max="13593" width="5.125" style="5" customWidth="1"/>
    <col min="13594" max="13824" width="3.625" style="5"/>
    <col min="13825" max="13825" width="3.625" style="5" customWidth="1"/>
    <col min="13826" max="13831" width="4" style="5" customWidth="1"/>
    <col min="13832" max="13839" width="5.625" style="5" customWidth="1"/>
    <col min="13840" max="13841" width="6.125" style="5" customWidth="1"/>
    <col min="13842" max="13842" width="5.625" style="5" customWidth="1"/>
    <col min="13843" max="13843" width="5.125" style="5" customWidth="1"/>
    <col min="13844" max="13845" width="5.625" style="5" customWidth="1"/>
    <col min="13846" max="13846" width="5.125" style="5" customWidth="1"/>
    <col min="13847" max="13848" width="5.625" style="5" customWidth="1"/>
    <col min="13849" max="13849" width="5.125" style="5" customWidth="1"/>
    <col min="13850" max="14080" width="3.625" style="5"/>
    <col min="14081" max="14081" width="3.625" style="5" customWidth="1"/>
    <col min="14082" max="14087" width="4" style="5" customWidth="1"/>
    <col min="14088" max="14095" width="5.625" style="5" customWidth="1"/>
    <col min="14096" max="14097" width="6.125" style="5" customWidth="1"/>
    <col min="14098" max="14098" width="5.625" style="5" customWidth="1"/>
    <col min="14099" max="14099" width="5.125" style="5" customWidth="1"/>
    <col min="14100" max="14101" width="5.625" style="5" customWidth="1"/>
    <col min="14102" max="14102" width="5.125" style="5" customWidth="1"/>
    <col min="14103" max="14104" width="5.625" style="5" customWidth="1"/>
    <col min="14105" max="14105" width="5.125" style="5" customWidth="1"/>
    <col min="14106" max="14336" width="3.625" style="5"/>
    <col min="14337" max="14337" width="3.625" style="5" customWidth="1"/>
    <col min="14338" max="14343" width="4" style="5" customWidth="1"/>
    <col min="14344" max="14351" width="5.625" style="5" customWidth="1"/>
    <col min="14352" max="14353" width="6.125" style="5" customWidth="1"/>
    <col min="14354" max="14354" width="5.625" style="5" customWidth="1"/>
    <col min="14355" max="14355" width="5.125" style="5" customWidth="1"/>
    <col min="14356" max="14357" width="5.625" style="5" customWidth="1"/>
    <col min="14358" max="14358" width="5.125" style="5" customWidth="1"/>
    <col min="14359" max="14360" width="5.625" style="5" customWidth="1"/>
    <col min="14361" max="14361" width="5.125" style="5" customWidth="1"/>
    <col min="14362" max="14592" width="3.625" style="5"/>
    <col min="14593" max="14593" width="3.625" style="5" customWidth="1"/>
    <col min="14594" max="14599" width="4" style="5" customWidth="1"/>
    <col min="14600" max="14607" width="5.625" style="5" customWidth="1"/>
    <col min="14608" max="14609" width="6.125" style="5" customWidth="1"/>
    <col min="14610" max="14610" width="5.625" style="5" customWidth="1"/>
    <col min="14611" max="14611" width="5.125" style="5" customWidth="1"/>
    <col min="14612" max="14613" width="5.625" style="5" customWidth="1"/>
    <col min="14614" max="14614" width="5.125" style="5" customWidth="1"/>
    <col min="14615" max="14616" width="5.625" style="5" customWidth="1"/>
    <col min="14617" max="14617" width="5.125" style="5" customWidth="1"/>
    <col min="14618" max="14848" width="3.625" style="5"/>
    <col min="14849" max="14849" width="3.625" style="5" customWidth="1"/>
    <col min="14850" max="14855" width="4" style="5" customWidth="1"/>
    <col min="14856" max="14863" width="5.625" style="5" customWidth="1"/>
    <col min="14864" max="14865" width="6.125" style="5" customWidth="1"/>
    <col min="14866" max="14866" width="5.625" style="5" customWidth="1"/>
    <col min="14867" max="14867" width="5.125" style="5" customWidth="1"/>
    <col min="14868" max="14869" width="5.625" style="5" customWidth="1"/>
    <col min="14870" max="14870" width="5.125" style="5" customWidth="1"/>
    <col min="14871" max="14872" width="5.625" style="5" customWidth="1"/>
    <col min="14873" max="14873" width="5.125" style="5" customWidth="1"/>
    <col min="14874" max="15104" width="3.625" style="5"/>
    <col min="15105" max="15105" width="3.625" style="5" customWidth="1"/>
    <col min="15106" max="15111" width="4" style="5" customWidth="1"/>
    <col min="15112" max="15119" width="5.625" style="5" customWidth="1"/>
    <col min="15120" max="15121" width="6.125" style="5" customWidth="1"/>
    <col min="15122" max="15122" width="5.625" style="5" customWidth="1"/>
    <col min="15123" max="15123" width="5.125" style="5" customWidth="1"/>
    <col min="15124" max="15125" width="5.625" style="5" customWidth="1"/>
    <col min="15126" max="15126" width="5.125" style="5" customWidth="1"/>
    <col min="15127" max="15128" width="5.625" style="5" customWidth="1"/>
    <col min="15129" max="15129" width="5.125" style="5" customWidth="1"/>
    <col min="15130" max="15360" width="3.625" style="5"/>
    <col min="15361" max="15361" width="3.625" style="5" customWidth="1"/>
    <col min="15362" max="15367" width="4" style="5" customWidth="1"/>
    <col min="15368" max="15375" width="5.625" style="5" customWidth="1"/>
    <col min="15376" max="15377" width="6.125" style="5" customWidth="1"/>
    <col min="15378" max="15378" width="5.625" style="5" customWidth="1"/>
    <col min="15379" max="15379" width="5.125" style="5" customWidth="1"/>
    <col min="15380" max="15381" width="5.625" style="5" customWidth="1"/>
    <col min="15382" max="15382" width="5.125" style="5" customWidth="1"/>
    <col min="15383" max="15384" width="5.625" style="5" customWidth="1"/>
    <col min="15385" max="15385" width="5.125" style="5" customWidth="1"/>
    <col min="15386" max="15616" width="3.625" style="5"/>
    <col min="15617" max="15617" width="3.625" style="5" customWidth="1"/>
    <col min="15618" max="15623" width="4" style="5" customWidth="1"/>
    <col min="15624" max="15631" width="5.625" style="5" customWidth="1"/>
    <col min="15632" max="15633" width="6.125" style="5" customWidth="1"/>
    <col min="15634" max="15634" width="5.625" style="5" customWidth="1"/>
    <col min="15635" max="15635" width="5.125" style="5" customWidth="1"/>
    <col min="15636" max="15637" width="5.625" style="5" customWidth="1"/>
    <col min="15638" max="15638" width="5.125" style="5" customWidth="1"/>
    <col min="15639" max="15640" width="5.625" style="5" customWidth="1"/>
    <col min="15641" max="15641" width="5.125" style="5" customWidth="1"/>
    <col min="15642" max="15872" width="3.625" style="5"/>
    <col min="15873" max="15873" width="3.625" style="5" customWidth="1"/>
    <col min="15874" max="15879" width="4" style="5" customWidth="1"/>
    <col min="15880" max="15887" width="5.625" style="5" customWidth="1"/>
    <col min="15888" max="15889" width="6.125" style="5" customWidth="1"/>
    <col min="15890" max="15890" width="5.625" style="5" customWidth="1"/>
    <col min="15891" max="15891" width="5.125" style="5" customWidth="1"/>
    <col min="15892" max="15893" width="5.625" style="5" customWidth="1"/>
    <col min="15894" max="15894" width="5.125" style="5" customWidth="1"/>
    <col min="15895" max="15896" width="5.625" style="5" customWidth="1"/>
    <col min="15897" max="15897" width="5.125" style="5" customWidth="1"/>
    <col min="15898" max="16128" width="3.625" style="5"/>
    <col min="16129" max="16129" width="3.625" style="5" customWidth="1"/>
    <col min="16130" max="16135" width="4" style="5" customWidth="1"/>
    <col min="16136" max="16143" width="5.625" style="5" customWidth="1"/>
    <col min="16144" max="16145" width="6.125" style="5" customWidth="1"/>
    <col min="16146" max="16146" width="5.625" style="5" customWidth="1"/>
    <col min="16147" max="16147" width="5.125" style="5" customWidth="1"/>
    <col min="16148" max="16149" width="5.625" style="5" customWidth="1"/>
    <col min="16150" max="16150" width="5.125" style="5" customWidth="1"/>
    <col min="16151" max="16152" width="5.625" style="5" customWidth="1"/>
    <col min="16153" max="16153" width="5.125" style="5" customWidth="1"/>
    <col min="16154" max="16384" width="3.625" style="5"/>
  </cols>
  <sheetData>
    <row r="1" spans="1:29" ht="35.1" customHeight="1">
      <c r="A1" s="441" t="s">
        <v>178</v>
      </c>
      <c r="B1" s="441"/>
      <c r="C1" s="441"/>
      <c r="D1" s="441"/>
      <c r="E1" s="441"/>
      <c r="F1" s="441"/>
      <c r="G1" s="441"/>
      <c r="H1" s="441"/>
      <c r="I1" s="441"/>
      <c r="J1" s="441"/>
      <c r="K1" s="441"/>
      <c r="L1" s="441"/>
      <c r="M1" s="441"/>
      <c r="N1" s="441"/>
      <c r="O1" s="441"/>
      <c r="P1" s="441"/>
      <c r="Q1" s="441"/>
      <c r="R1" s="441"/>
      <c r="S1" s="441"/>
      <c r="T1" s="441"/>
      <c r="U1" s="441"/>
      <c r="V1" s="441"/>
      <c r="W1" s="441"/>
      <c r="X1" s="441"/>
      <c r="Y1" s="441"/>
    </row>
    <row r="2" spans="1:29" ht="35.1" customHeight="1" thickBot="1">
      <c r="H2" s="25"/>
      <c r="I2" s="25"/>
      <c r="J2" s="25"/>
      <c r="K2" s="25"/>
      <c r="L2" s="25"/>
      <c r="M2" s="25"/>
      <c r="N2" s="25"/>
      <c r="O2" s="25"/>
      <c r="P2" s="25"/>
      <c r="Q2" s="26"/>
      <c r="R2" s="442" t="s">
        <v>30</v>
      </c>
      <c r="S2" s="442"/>
      <c r="T2" s="442"/>
      <c r="U2" s="442"/>
      <c r="V2" s="442"/>
      <c r="W2" s="442"/>
      <c r="X2" s="442"/>
      <c r="Y2" s="442"/>
      <c r="Z2" s="27"/>
      <c r="AA2" s="27"/>
      <c r="AB2" s="27"/>
      <c r="AC2" s="27"/>
    </row>
    <row r="3" spans="1:29" ht="35.1" customHeight="1">
      <c r="B3" s="426" t="s">
        <v>179</v>
      </c>
      <c r="C3" s="426"/>
      <c r="D3" s="426"/>
      <c r="E3" s="426"/>
      <c r="F3" s="426"/>
      <c r="G3" s="427"/>
      <c r="H3" s="435" t="str">
        <f>'Data_3-5'!$B$3</f>
        <v>平　成　３０　年</v>
      </c>
      <c r="I3" s="436"/>
      <c r="J3" s="436"/>
      <c r="K3" s="436"/>
      <c r="L3" s="436"/>
      <c r="M3" s="437"/>
      <c r="N3" s="435" t="str">
        <f>'Data_3-5'!$E$3</f>
        <v>平　成　３１　年</v>
      </c>
      <c r="O3" s="436"/>
      <c r="P3" s="436"/>
      <c r="Q3" s="436"/>
      <c r="R3" s="436"/>
      <c r="S3" s="437"/>
      <c r="T3" s="438" t="str">
        <f>'Data_3-5'!$H$3</f>
        <v>令　和　２　年</v>
      </c>
      <c r="U3" s="438"/>
      <c r="V3" s="438"/>
      <c r="W3" s="438"/>
      <c r="X3" s="438"/>
      <c r="Y3" s="439"/>
    </row>
    <row r="4" spans="1:29" ht="35.1" customHeight="1">
      <c r="B4" s="428"/>
      <c r="C4" s="428"/>
      <c r="D4" s="428"/>
      <c r="E4" s="428"/>
      <c r="F4" s="428"/>
      <c r="G4" s="429"/>
      <c r="H4" s="432" t="s">
        <v>24</v>
      </c>
      <c r="I4" s="432"/>
      <c r="J4" s="432" t="s">
        <v>3</v>
      </c>
      <c r="K4" s="432"/>
      <c r="L4" s="432" t="s">
        <v>4</v>
      </c>
      <c r="M4" s="432"/>
      <c r="N4" s="432" t="s">
        <v>24</v>
      </c>
      <c r="O4" s="432"/>
      <c r="P4" s="432" t="s">
        <v>3</v>
      </c>
      <c r="Q4" s="432"/>
      <c r="R4" s="432" t="s">
        <v>4</v>
      </c>
      <c r="S4" s="432"/>
      <c r="T4" s="432" t="s">
        <v>24</v>
      </c>
      <c r="U4" s="432"/>
      <c r="V4" s="432" t="s">
        <v>3</v>
      </c>
      <c r="W4" s="432"/>
      <c r="X4" s="432" t="s">
        <v>4</v>
      </c>
      <c r="Y4" s="433"/>
    </row>
    <row r="5" spans="1:29" ht="35.1" customHeight="1">
      <c r="B5" s="424" t="str">
        <f>IF(LEN('Data_3-5'!A5)&gt;0,'Data_3-5'!A5,"-")</f>
        <v>総数</v>
      </c>
      <c r="C5" s="424"/>
      <c r="D5" s="424"/>
      <c r="E5" s="424"/>
      <c r="F5" s="424"/>
      <c r="G5" s="425"/>
      <c r="H5" s="440">
        <f>IF(LEN('Data_3-5'!B5)&gt;0,'Data_3-5'!B5,"-")</f>
        <v>2078</v>
      </c>
      <c r="I5" s="440"/>
      <c r="J5" s="440">
        <f>IF(LEN('Data_3-5'!C5)&gt;0,'Data_3-5'!C5,"-")</f>
        <v>1045</v>
      </c>
      <c r="K5" s="440"/>
      <c r="L5" s="440">
        <f>IF(LEN('Data_3-5'!D5)&gt;0,'Data_3-5'!D5,"-")</f>
        <v>1033</v>
      </c>
      <c r="M5" s="440"/>
      <c r="N5" s="440">
        <f>IF(LEN('Data_3-5'!E5)&gt;0,'Data_3-5'!E5,"-")</f>
        <v>2169</v>
      </c>
      <c r="O5" s="440"/>
      <c r="P5" s="440">
        <f>IF(LEN('Data_3-5'!F5)&gt;0,'Data_3-5'!F5,"-")</f>
        <v>1097</v>
      </c>
      <c r="Q5" s="440"/>
      <c r="R5" s="440">
        <f>IF(LEN('Data_3-5'!G5)&gt;0,'Data_3-5'!G5,"-")</f>
        <v>1072</v>
      </c>
      <c r="S5" s="440"/>
      <c r="T5" s="431">
        <f>IF(LEN('Data_3-5'!H5)&gt;0,'Data_3-5'!H5,"-")</f>
        <v>2298</v>
      </c>
      <c r="U5" s="431"/>
      <c r="V5" s="431">
        <f>IF(LEN('Data_3-5'!I5)&gt;0,'Data_3-5'!I5,"-")</f>
        <v>1185</v>
      </c>
      <c r="W5" s="431"/>
      <c r="X5" s="431">
        <f>IF(LEN('Data_3-5'!J5)&gt;0,'Data_3-5'!J5,"-")</f>
        <v>1113</v>
      </c>
      <c r="Y5" s="431"/>
    </row>
    <row r="6" spans="1:29" ht="35.1" customHeight="1">
      <c r="B6" s="28"/>
      <c r="C6" s="28"/>
      <c r="D6" s="28"/>
      <c r="E6" s="28"/>
      <c r="F6" s="28"/>
      <c r="G6" s="29"/>
      <c r="H6" s="30"/>
      <c r="I6" s="30"/>
      <c r="J6" s="30"/>
      <c r="K6" s="30"/>
      <c r="L6" s="30"/>
      <c r="M6" s="30"/>
      <c r="T6" s="414"/>
      <c r="U6" s="414"/>
      <c r="V6" s="414"/>
      <c r="W6" s="414"/>
      <c r="X6" s="414"/>
      <c r="Y6" s="414"/>
    </row>
    <row r="7" spans="1:29" ht="35.1" customHeight="1">
      <c r="B7" s="419" t="str">
        <f>IF(LEN('Data_3-5'!A7)&gt;0,'Data_3-5'!A7,"-")</f>
        <v>中国</v>
      </c>
      <c r="C7" s="419"/>
      <c r="D7" s="419"/>
      <c r="E7" s="419"/>
      <c r="F7" s="419"/>
      <c r="G7" s="420"/>
      <c r="H7" s="414">
        <f>'Data_3-5'!B7</f>
        <v>656</v>
      </c>
      <c r="I7" s="414"/>
      <c r="J7" s="414">
        <f>'Data_3-5'!C7</f>
        <v>345</v>
      </c>
      <c r="K7" s="414"/>
      <c r="L7" s="414">
        <f>'Data_3-5'!D7</f>
        <v>311</v>
      </c>
      <c r="M7" s="414"/>
      <c r="N7" s="414">
        <f>'Data_3-5'!E7</f>
        <v>671</v>
      </c>
      <c r="O7" s="414"/>
      <c r="P7" s="414">
        <f>'Data_3-5'!F7</f>
        <v>354</v>
      </c>
      <c r="Q7" s="414"/>
      <c r="R7" s="414">
        <f>'Data_3-5'!G7</f>
        <v>317</v>
      </c>
      <c r="S7" s="414"/>
      <c r="T7" s="414">
        <f>'Data_3-5'!H7</f>
        <v>685</v>
      </c>
      <c r="U7" s="414"/>
      <c r="V7" s="414">
        <f>'Data_3-5'!I7</f>
        <v>373</v>
      </c>
      <c r="W7" s="414"/>
      <c r="X7" s="414">
        <f>'Data_3-5'!J7</f>
        <v>312</v>
      </c>
      <c r="Y7" s="414"/>
    </row>
    <row r="8" spans="1:29" ht="35.1" customHeight="1">
      <c r="B8" s="419" t="str">
        <f>IF(LEN('Data_3-5'!A8)&gt;0,'Data_3-5'!A8,"-")</f>
        <v>フィリピン</v>
      </c>
      <c r="C8" s="419"/>
      <c r="D8" s="419"/>
      <c r="E8" s="419"/>
      <c r="F8" s="419"/>
      <c r="G8" s="420"/>
      <c r="H8" s="414">
        <f>'Data_3-5'!B8</f>
        <v>368</v>
      </c>
      <c r="I8" s="414"/>
      <c r="J8" s="414">
        <f>'Data_3-5'!C8</f>
        <v>182</v>
      </c>
      <c r="K8" s="414"/>
      <c r="L8" s="414">
        <f>'Data_3-5'!D8</f>
        <v>186</v>
      </c>
      <c r="M8" s="414"/>
      <c r="N8" s="414">
        <f>'Data_3-5'!E8</f>
        <v>360</v>
      </c>
      <c r="O8" s="414"/>
      <c r="P8" s="414">
        <f>'Data_3-5'!F8</f>
        <v>178</v>
      </c>
      <c r="Q8" s="414"/>
      <c r="R8" s="414">
        <f>'Data_3-5'!G8</f>
        <v>182</v>
      </c>
      <c r="S8" s="414"/>
      <c r="T8" s="414">
        <f>'Data_3-5'!H8</f>
        <v>365</v>
      </c>
      <c r="U8" s="414"/>
      <c r="V8" s="414">
        <f>'Data_3-5'!I8</f>
        <v>187</v>
      </c>
      <c r="W8" s="414"/>
      <c r="X8" s="414">
        <f>'Data_3-5'!J8</f>
        <v>178</v>
      </c>
      <c r="Y8" s="414"/>
    </row>
    <row r="9" spans="1:29" ht="35.1" customHeight="1">
      <c r="B9" s="419" t="str">
        <f>IF(LEN('Data_3-5'!A9)&gt;0,'Data_3-5'!A9,"-")</f>
        <v>タイ</v>
      </c>
      <c r="C9" s="419"/>
      <c r="D9" s="419"/>
      <c r="E9" s="419"/>
      <c r="F9" s="419"/>
      <c r="G9" s="420"/>
      <c r="H9" s="414">
        <f>'Data_3-5'!B9</f>
        <v>319</v>
      </c>
      <c r="I9" s="414"/>
      <c r="J9" s="414">
        <f>'Data_3-5'!C9</f>
        <v>95</v>
      </c>
      <c r="K9" s="414"/>
      <c r="L9" s="414">
        <f>'Data_3-5'!D9</f>
        <v>224</v>
      </c>
      <c r="M9" s="414"/>
      <c r="N9" s="414">
        <f>'Data_3-5'!E9</f>
        <v>324</v>
      </c>
      <c r="O9" s="414"/>
      <c r="P9" s="414">
        <f>'Data_3-5'!F9</f>
        <v>93</v>
      </c>
      <c r="Q9" s="414"/>
      <c r="R9" s="414">
        <f>'Data_3-5'!G9</f>
        <v>231</v>
      </c>
      <c r="S9" s="414"/>
      <c r="T9" s="414">
        <f>'Data_3-5'!H9</f>
        <v>354</v>
      </c>
      <c r="U9" s="414"/>
      <c r="V9" s="414">
        <f>'Data_3-5'!I9</f>
        <v>117</v>
      </c>
      <c r="W9" s="414"/>
      <c r="X9" s="414">
        <f>'Data_3-5'!J9</f>
        <v>237</v>
      </c>
      <c r="Y9" s="414"/>
    </row>
    <row r="10" spans="1:29" ht="35.1" customHeight="1">
      <c r="B10" s="422" t="str">
        <f>IF(LEN('Data_3-5'!A10)&gt;0,'Data_3-5'!A10,"-")</f>
        <v>インドネシア</v>
      </c>
      <c r="C10" s="422"/>
      <c r="D10" s="422"/>
      <c r="E10" s="422"/>
      <c r="F10" s="422"/>
      <c r="G10" s="423"/>
      <c r="H10" s="414">
        <f>'Data_3-5'!B10</f>
        <v>88</v>
      </c>
      <c r="I10" s="414"/>
      <c r="J10" s="414">
        <f>'Data_3-5'!C10</f>
        <v>74</v>
      </c>
      <c r="K10" s="414"/>
      <c r="L10" s="414">
        <f>'Data_3-5'!D10</f>
        <v>14</v>
      </c>
      <c r="M10" s="414"/>
      <c r="N10" s="414">
        <f>'Data_3-5'!E10</f>
        <v>92</v>
      </c>
      <c r="O10" s="414"/>
      <c r="P10" s="414">
        <f>'Data_3-5'!F10</f>
        <v>79</v>
      </c>
      <c r="Q10" s="414"/>
      <c r="R10" s="414">
        <f>'Data_3-5'!G10</f>
        <v>13</v>
      </c>
      <c r="S10" s="414"/>
      <c r="T10" s="414">
        <f>'Data_3-5'!H10</f>
        <v>95</v>
      </c>
      <c r="U10" s="414"/>
      <c r="V10" s="414">
        <f>'Data_3-5'!I10</f>
        <v>81</v>
      </c>
      <c r="W10" s="414"/>
      <c r="X10" s="414">
        <f>'Data_3-5'!J10</f>
        <v>14</v>
      </c>
      <c r="Y10" s="414"/>
    </row>
    <row r="11" spans="1:29" ht="35.1" customHeight="1">
      <c r="B11" s="419" t="str">
        <f>IF(LEN('Data_3-5'!A11)&gt;0,'Data_3-5'!A11,"-")</f>
        <v>韓国・朝鮮</v>
      </c>
      <c r="C11" s="419"/>
      <c r="D11" s="419"/>
      <c r="E11" s="419"/>
      <c r="F11" s="419"/>
      <c r="G11" s="420"/>
      <c r="H11" s="414">
        <f>'Data_3-5'!B11</f>
        <v>137</v>
      </c>
      <c r="I11" s="414"/>
      <c r="J11" s="414">
        <f>'Data_3-5'!C11</f>
        <v>67</v>
      </c>
      <c r="K11" s="414"/>
      <c r="L11" s="414">
        <f>'Data_3-5'!D11</f>
        <v>70</v>
      </c>
      <c r="M11" s="414"/>
      <c r="N11" s="414">
        <f>'Data_3-5'!E11</f>
        <v>133</v>
      </c>
      <c r="O11" s="414"/>
      <c r="P11" s="414">
        <f>'Data_3-5'!F11</f>
        <v>63</v>
      </c>
      <c r="Q11" s="414"/>
      <c r="R11" s="414">
        <f>'Data_3-5'!G11</f>
        <v>70</v>
      </c>
      <c r="S11" s="414"/>
      <c r="T11" s="414">
        <f>'Data_3-5'!H11</f>
        <v>127</v>
      </c>
      <c r="U11" s="414"/>
      <c r="V11" s="414">
        <f>'Data_3-5'!I11</f>
        <v>59</v>
      </c>
      <c r="W11" s="414"/>
      <c r="X11" s="414">
        <f>'Data_3-5'!J11</f>
        <v>68</v>
      </c>
      <c r="Y11" s="414"/>
    </row>
    <row r="12" spans="1:29" ht="35.1" customHeight="1">
      <c r="B12" s="422" t="str">
        <f>IF(LEN('Data_3-5'!A12)&gt;0,'Data_3-5'!A12,"-")</f>
        <v>ベトナム</v>
      </c>
      <c r="C12" s="422"/>
      <c r="D12" s="422"/>
      <c r="E12" s="422"/>
      <c r="F12" s="422"/>
      <c r="G12" s="423"/>
      <c r="H12" s="415">
        <f>'Data_3-5'!B12</f>
        <v>387</v>
      </c>
      <c r="I12" s="415"/>
      <c r="J12" s="415">
        <f>'Data_3-5'!C12</f>
        <v>209</v>
      </c>
      <c r="K12" s="415"/>
      <c r="L12" s="415">
        <f>'Data_3-5'!D12</f>
        <v>178</v>
      </c>
      <c r="M12" s="415"/>
      <c r="N12" s="415">
        <f>'Data_3-5'!E12</f>
        <v>435</v>
      </c>
      <c r="O12" s="415"/>
      <c r="P12" s="415">
        <f>'Data_3-5'!F12</f>
        <v>245</v>
      </c>
      <c r="Q12" s="415"/>
      <c r="R12" s="415">
        <f>'Data_3-5'!G12</f>
        <v>190</v>
      </c>
      <c r="S12" s="415"/>
      <c r="T12" s="415">
        <f>'Data_3-5'!H12</f>
        <v>490</v>
      </c>
      <c r="U12" s="415"/>
      <c r="V12" s="415">
        <f>'Data_3-5'!I12</f>
        <v>272</v>
      </c>
      <c r="W12" s="415"/>
      <c r="X12" s="415">
        <f>'Data_3-5'!J12</f>
        <v>218</v>
      </c>
      <c r="Y12" s="415"/>
    </row>
    <row r="13" spans="1:29" ht="35.1" customHeight="1">
      <c r="B13" s="419" t="str">
        <f>IF(LEN('Data_3-5'!A13)&gt;0,'Data_3-5'!A13,"-")</f>
        <v>スリランカ</v>
      </c>
      <c r="C13" s="419"/>
      <c r="D13" s="419"/>
      <c r="E13" s="419"/>
      <c r="F13" s="419"/>
      <c r="G13" s="430"/>
      <c r="H13" s="413">
        <f>'Data_3-5'!B13</f>
        <v>23</v>
      </c>
      <c r="I13" s="413"/>
      <c r="J13" s="413">
        <f>'Data_3-5'!C13</f>
        <v>13</v>
      </c>
      <c r="K13" s="413"/>
      <c r="L13" s="413">
        <f>'Data_3-5'!D13</f>
        <v>10</v>
      </c>
      <c r="M13" s="413"/>
      <c r="N13" s="413">
        <f>'Data_3-5'!E13</f>
        <v>29</v>
      </c>
      <c r="O13" s="413"/>
      <c r="P13" s="413">
        <f>'Data_3-5'!F13</f>
        <v>19</v>
      </c>
      <c r="Q13" s="413"/>
      <c r="R13" s="413">
        <f>'Data_3-5'!G13</f>
        <v>10</v>
      </c>
      <c r="S13" s="413"/>
      <c r="T13" s="421">
        <f>'Data_3-5'!H13</f>
        <v>26</v>
      </c>
      <c r="U13" s="421"/>
      <c r="V13" s="413">
        <f>'Data_3-5'!I13</f>
        <v>13</v>
      </c>
      <c r="W13" s="413"/>
      <c r="X13" s="413">
        <f>'Data_3-5'!J13</f>
        <v>13</v>
      </c>
      <c r="Y13" s="413"/>
    </row>
    <row r="14" spans="1:29" ht="35.1" customHeight="1">
      <c r="B14" s="419" t="str">
        <f>IF(LEN('Data_3-5'!A14)&gt;0,'Data_3-5'!A14,"-")</f>
        <v>ブラジル</v>
      </c>
      <c r="C14" s="419"/>
      <c r="D14" s="419"/>
      <c r="E14" s="419"/>
      <c r="F14" s="419"/>
      <c r="G14" s="420"/>
      <c r="H14" s="414">
        <f>'Data_3-5'!B14</f>
        <v>3</v>
      </c>
      <c r="I14" s="414"/>
      <c r="J14" s="414">
        <f>'Data_3-5'!C14</f>
        <v>1</v>
      </c>
      <c r="K14" s="414"/>
      <c r="L14" s="414">
        <f>'Data_3-5'!D14</f>
        <v>2</v>
      </c>
      <c r="M14" s="414"/>
      <c r="N14" s="414">
        <f>'Data_3-5'!E14</f>
        <v>10</v>
      </c>
      <c r="O14" s="414"/>
      <c r="P14" s="414">
        <f>'Data_3-5'!F14</f>
        <v>5</v>
      </c>
      <c r="Q14" s="414"/>
      <c r="R14" s="414">
        <f>'Data_3-5'!G14</f>
        <v>5</v>
      </c>
      <c r="S14" s="414"/>
      <c r="T14" s="414">
        <f>'Data_3-5'!H14</f>
        <v>10</v>
      </c>
      <c r="U14" s="414"/>
      <c r="V14" s="414">
        <f>'Data_3-5'!I14</f>
        <v>5</v>
      </c>
      <c r="W14" s="414"/>
      <c r="X14" s="414">
        <f>'Data_3-5'!J14</f>
        <v>5</v>
      </c>
      <c r="Y14" s="414"/>
    </row>
    <row r="15" spans="1:29" ht="35.1" customHeight="1">
      <c r="B15" s="419" t="str">
        <f>IF(LEN('Data_3-5'!A15)&gt;0,'Data_3-5'!A15,"-")</f>
        <v>カンボジア</v>
      </c>
      <c r="C15" s="419"/>
      <c r="D15" s="419"/>
      <c r="E15" s="419"/>
      <c r="F15" s="419"/>
      <c r="G15" s="420"/>
      <c r="H15" s="414">
        <f>'Data_3-5'!B15</f>
        <v>17</v>
      </c>
      <c r="I15" s="414"/>
      <c r="J15" s="414">
        <f>'Data_3-5'!C15</f>
        <v>5</v>
      </c>
      <c r="K15" s="414"/>
      <c r="L15" s="414">
        <f>'Data_3-5'!D15</f>
        <v>12</v>
      </c>
      <c r="M15" s="414"/>
      <c r="N15" s="414">
        <f>'Data_3-5'!E15</f>
        <v>26</v>
      </c>
      <c r="O15" s="414"/>
      <c r="P15" s="414">
        <f>'Data_3-5'!F15</f>
        <v>6</v>
      </c>
      <c r="Q15" s="414"/>
      <c r="R15" s="414">
        <f>'Data_3-5'!G15</f>
        <v>20</v>
      </c>
      <c r="S15" s="414"/>
      <c r="T15" s="414">
        <f>'Data_3-5'!H15</f>
        <v>36</v>
      </c>
      <c r="U15" s="414"/>
      <c r="V15" s="415">
        <f>'Data_3-5'!I15</f>
        <v>14</v>
      </c>
      <c r="W15" s="415"/>
      <c r="X15" s="415">
        <f>'Data_3-5'!J15</f>
        <v>22</v>
      </c>
      <c r="Y15" s="415"/>
    </row>
    <row r="16" spans="1:29" ht="35.1" customHeight="1">
      <c r="B16" s="417" t="s">
        <v>182</v>
      </c>
      <c r="C16" s="417"/>
      <c r="D16" s="417"/>
      <c r="E16" s="417"/>
      <c r="F16" s="417"/>
      <c r="G16" s="418"/>
      <c r="H16" s="412">
        <f>'Data_3-5'!B16</f>
        <v>80</v>
      </c>
      <c r="I16" s="412"/>
      <c r="J16" s="412">
        <f>'Data_3-5'!C16</f>
        <v>54</v>
      </c>
      <c r="K16" s="412"/>
      <c r="L16" s="412">
        <f>'Data_3-5'!D16</f>
        <v>26</v>
      </c>
      <c r="M16" s="412"/>
      <c r="N16" s="412">
        <f>'Data_3-5'!E16</f>
        <v>89</v>
      </c>
      <c r="O16" s="412"/>
      <c r="P16" s="412">
        <f>'Data_3-5'!F16</f>
        <v>55</v>
      </c>
      <c r="Q16" s="412"/>
      <c r="R16" s="412">
        <f>'Data_3-5'!G16</f>
        <v>34</v>
      </c>
      <c r="S16" s="412"/>
      <c r="T16" s="412">
        <f>'Data_3-5'!H16</f>
        <v>110</v>
      </c>
      <c r="U16" s="412"/>
      <c r="V16" s="412">
        <f>'Data_3-5'!I16</f>
        <v>64</v>
      </c>
      <c r="W16" s="412"/>
      <c r="X16" s="412">
        <f>'Data_3-5'!J16</f>
        <v>46</v>
      </c>
      <c r="Y16" s="412"/>
    </row>
    <row r="17" spans="2:37" ht="35.1" customHeight="1">
      <c r="B17" s="32"/>
      <c r="C17" s="32"/>
      <c r="D17" s="32"/>
      <c r="E17" s="32"/>
      <c r="F17" s="32"/>
      <c r="G17" s="32"/>
      <c r="H17" s="33"/>
      <c r="I17" s="33"/>
      <c r="J17" s="34"/>
      <c r="K17" s="34"/>
      <c r="L17" s="34"/>
      <c r="M17" s="34"/>
      <c r="N17" s="434"/>
      <c r="O17" s="434"/>
      <c r="P17" s="34"/>
      <c r="Q17" s="34"/>
      <c r="R17" s="35"/>
      <c r="S17" s="35"/>
      <c r="T17" s="36"/>
      <c r="U17" s="36"/>
      <c r="V17" s="36"/>
      <c r="W17" s="36"/>
      <c r="X17" s="36"/>
      <c r="Y17" s="36"/>
      <c r="Z17" s="27"/>
      <c r="AA17" s="27"/>
      <c r="AB17" s="27"/>
      <c r="AC17" s="27"/>
      <c r="AD17" s="27"/>
      <c r="AE17" s="27"/>
      <c r="AF17" s="27"/>
      <c r="AG17" s="27"/>
      <c r="AH17" s="27"/>
      <c r="AI17" s="27"/>
      <c r="AJ17" s="27"/>
      <c r="AK17" s="27"/>
    </row>
    <row r="18" spans="2:37" ht="35.1" customHeight="1" thickBot="1">
      <c r="B18" s="37"/>
      <c r="C18" s="37"/>
      <c r="D18" s="37"/>
      <c r="E18" s="37"/>
      <c r="F18" s="37"/>
      <c r="G18" s="37"/>
      <c r="H18" s="35"/>
      <c r="I18" s="35"/>
      <c r="J18" s="35"/>
      <c r="K18" s="35"/>
      <c r="L18" s="35"/>
      <c r="M18" s="35"/>
      <c r="N18" s="35"/>
      <c r="O18" s="35"/>
      <c r="P18" s="35"/>
      <c r="Q18" s="35"/>
      <c r="R18" s="35"/>
      <c r="S18" s="35"/>
      <c r="T18" s="36"/>
      <c r="U18" s="36"/>
      <c r="V18" s="36"/>
      <c r="W18" s="36"/>
      <c r="X18" s="36"/>
      <c r="Y18" s="36"/>
      <c r="Z18" s="27"/>
      <c r="AA18" s="27"/>
      <c r="AB18" s="27"/>
      <c r="AC18" s="27"/>
      <c r="AD18" s="27"/>
      <c r="AE18" s="27"/>
      <c r="AF18" s="27"/>
      <c r="AG18" s="27"/>
      <c r="AH18" s="27"/>
      <c r="AI18" s="27"/>
      <c r="AJ18" s="27"/>
      <c r="AK18" s="27"/>
    </row>
    <row r="19" spans="2:37" ht="35.1" customHeight="1">
      <c r="B19" s="426" t="s">
        <v>179</v>
      </c>
      <c r="C19" s="426"/>
      <c r="D19" s="426"/>
      <c r="E19" s="426"/>
      <c r="F19" s="426"/>
      <c r="G19" s="427"/>
      <c r="H19" s="435" t="str">
        <f>'Data_3-5'!$K$3</f>
        <v>令　和　３　年</v>
      </c>
      <c r="I19" s="436"/>
      <c r="J19" s="436"/>
      <c r="K19" s="436"/>
      <c r="L19" s="436"/>
      <c r="M19" s="437"/>
      <c r="N19" s="435" t="str">
        <f>'Data_3-5'!$N$3</f>
        <v>令　和　４　年</v>
      </c>
      <c r="O19" s="436"/>
      <c r="P19" s="436"/>
      <c r="Q19" s="436"/>
      <c r="R19" s="436"/>
      <c r="S19" s="437"/>
      <c r="T19" s="438" t="str">
        <f>'Data_3-5'!$Q$3</f>
        <v>令　和　５　年</v>
      </c>
      <c r="U19" s="438"/>
      <c r="V19" s="438"/>
      <c r="W19" s="438"/>
      <c r="X19" s="438"/>
      <c r="Y19" s="439"/>
      <c r="Z19" s="27"/>
      <c r="AA19" s="27"/>
      <c r="AB19" s="27"/>
      <c r="AC19" s="27"/>
      <c r="AD19" s="27"/>
      <c r="AE19" s="27"/>
      <c r="AF19" s="27"/>
      <c r="AG19" s="27"/>
      <c r="AH19" s="27"/>
      <c r="AI19" s="27"/>
      <c r="AJ19" s="27"/>
      <c r="AK19" s="27"/>
    </row>
    <row r="20" spans="2:37" ht="35.1" customHeight="1">
      <c r="B20" s="428"/>
      <c r="C20" s="428"/>
      <c r="D20" s="428"/>
      <c r="E20" s="428"/>
      <c r="F20" s="428"/>
      <c r="G20" s="429"/>
      <c r="H20" s="432" t="s">
        <v>24</v>
      </c>
      <c r="I20" s="432"/>
      <c r="J20" s="432" t="s">
        <v>3</v>
      </c>
      <c r="K20" s="432"/>
      <c r="L20" s="432" t="s">
        <v>4</v>
      </c>
      <c r="M20" s="432"/>
      <c r="N20" s="432" t="s">
        <v>24</v>
      </c>
      <c r="O20" s="432"/>
      <c r="P20" s="432" t="s">
        <v>3</v>
      </c>
      <c r="Q20" s="432"/>
      <c r="R20" s="432" t="s">
        <v>4</v>
      </c>
      <c r="S20" s="433"/>
      <c r="T20" s="432" t="s">
        <v>24</v>
      </c>
      <c r="U20" s="432"/>
      <c r="V20" s="432" t="s">
        <v>3</v>
      </c>
      <c r="W20" s="432"/>
      <c r="X20" s="432" t="s">
        <v>4</v>
      </c>
      <c r="Y20" s="433"/>
      <c r="Z20" s="27"/>
      <c r="AA20" s="27"/>
      <c r="AB20" s="27"/>
      <c r="AC20" s="27"/>
      <c r="AD20" s="27"/>
      <c r="AE20" s="27"/>
      <c r="AF20" s="27"/>
      <c r="AG20" s="27"/>
      <c r="AH20" s="27"/>
      <c r="AI20" s="27"/>
      <c r="AJ20" s="27"/>
      <c r="AK20" s="27"/>
    </row>
    <row r="21" spans="2:37" ht="35.1" customHeight="1">
      <c r="B21" s="424" t="str">
        <f>IF(LEN('Data_3-5'!A5)&gt;0,'Data_3-5'!A5,"-")</f>
        <v>総数</v>
      </c>
      <c r="C21" s="424"/>
      <c r="D21" s="424"/>
      <c r="E21" s="424"/>
      <c r="F21" s="424"/>
      <c r="G21" s="425"/>
      <c r="H21" s="431">
        <f>IF(LEN('Data_3-5'!K5)&gt;0,'Data_3-5'!K5,"-")</f>
        <v>2358</v>
      </c>
      <c r="I21" s="431"/>
      <c r="J21" s="431">
        <f>IF(LEN('Data_3-5'!L5)&gt;0,'Data_3-5'!L5,"-")</f>
        <v>1245</v>
      </c>
      <c r="K21" s="431"/>
      <c r="L21" s="431">
        <f>IF(LEN('Data_3-5'!M5)&gt;0,'Data_3-5'!M5,"-")</f>
        <v>1113</v>
      </c>
      <c r="M21" s="431"/>
      <c r="N21" s="431">
        <f>IF(LEN('Data_3-5'!N5)&gt;0,'Data_3-5'!N5,"-")</f>
        <v>2193</v>
      </c>
      <c r="O21" s="431"/>
      <c r="P21" s="431">
        <f>IF(LEN('Data_3-5'!O5)&gt;0,'Data_3-5'!O5,"-")</f>
        <v>1154</v>
      </c>
      <c r="Q21" s="431"/>
      <c r="R21" s="431">
        <f>IF(LEN('Data_3-5'!P5)&gt;0,'Data_3-5'!P5,"-")</f>
        <v>1039</v>
      </c>
      <c r="S21" s="431"/>
      <c r="T21" s="431">
        <f>IF(LEN('Data_3-5'!Q5)&gt;0,'Data_3-5'!Q5,"-")</f>
        <v>2467</v>
      </c>
      <c r="U21" s="431"/>
      <c r="V21" s="431">
        <f>IF(LEN('Data_3-5'!R5)&gt;0,'Data_3-5'!R5,"-")</f>
        <v>1369</v>
      </c>
      <c r="W21" s="431"/>
      <c r="X21" s="431">
        <f>IF(LEN('Data_3-5'!S5)&gt;0,'Data_3-5'!S5,"-")</f>
        <v>1098</v>
      </c>
      <c r="Y21" s="431"/>
      <c r="Z21" s="27"/>
      <c r="AA21" s="27"/>
      <c r="AB21" s="27"/>
      <c r="AC21" s="27"/>
      <c r="AD21" s="27"/>
      <c r="AE21" s="27"/>
      <c r="AF21" s="27"/>
      <c r="AG21" s="27"/>
      <c r="AH21" s="27"/>
      <c r="AI21" s="27"/>
      <c r="AJ21" s="27"/>
      <c r="AK21" s="27"/>
    </row>
    <row r="22" spans="2:37" ht="35.1" customHeight="1">
      <c r="B22" s="419"/>
      <c r="C22" s="419"/>
      <c r="D22" s="419"/>
      <c r="E22" s="419"/>
      <c r="F22" s="419"/>
      <c r="G22" s="420"/>
      <c r="H22" s="414"/>
      <c r="I22" s="414"/>
      <c r="J22" s="414"/>
      <c r="K22" s="414"/>
      <c r="L22" s="414"/>
      <c r="M22" s="414"/>
      <c r="N22" s="414"/>
      <c r="O22" s="414"/>
      <c r="P22" s="414"/>
      <c r="Q22" s="414"/>
      <c r="R22" s="414"/>
      <c r="S22" s="414"/>
      <c r="T22" s="414"/>
      <c r="U22" s="414"/>
      <c r="V22" s="414"/>
      <c r="W22" s="414"/>
      <c r="X22" s="414"/>
      <c r="Y22" s="414"/>
      <c r="Z22" s="27"/>
      <c r="AA22" s="27"/>
      <c r="AB22" s="27"/>
      <c r="AC22" s="27"/>
      <c r="AD22" s="27"/>
      <c r="AE22" s="27"/>
      <c r="AF22" s="27"/>
      <c r="AG22" s="27"/>
      <c r="AH22" s="27"/>
      <c r="AI22" s="27"/>
      <c r="AJ22" s="27"/>
      <c r="AK22" s="27"/>
    </row>
    <row r="23" spans="2:37" ht="35.1" customHeight="1">
      <c r="B23" s="419" t="str">
        <f>IF(LEN('Data_3-5'!A7)&gt;0,'Data_3-5'!A7,"-")</f>
        <v>中国</v>
      </c>
      <c r="C23" s="419"/>
      <c r="D23" s="419"/>
      <c r="E23" s="419"/>
      <c r="F23" s="419"/>
      <c r="G23" s="420"/>
      <c r="H23" s="414">
        <f>'Data_3-5'!K7</f>
        <v>666</v>
      </c>
      <c r="I23" s="414"/>
      <c r="J23" s="414">
        <f>'Data_3-5'!L7</f>
        <v>379</v>
      </c>
      <c r="K23" s="414"/>
      <c r="L23" s="414">
        <f>'Data_3-5'!M7</f>
        <v>287</v>
      </c>
      <c r="M23" s="414"/>
      <c r="N23" s="414">
        <f>'Data_3-5'!N7</f>
        <v>625</v>
      </c>
      <c r="O23" s="414"/>
      <c r="P23" s="414">
        <f>'Data_3-5'!O7</f>
        <v>352</v>
      </c>
      <c r="Q23" s="414"/>
      <c r="R23" s="414">
        <f>'Data_3-5'!P7</f>
        <v>273</v>
      </c>
      <c r="S23" s="414"/>
      <c r="T23" s="414">
        <f>'Data_3-5'!Q7</f>
        <v>587</v>
      </c>
      <c r="U23" s="414"/>
      <c r="V23" s="414">
        <f>'Data_3-5'!R7</f>
        <v>326</v>
      </c>
      <c r="W23" s="414"/>
      <c r="X23" s="414">
        <f>'Data_3-5'!S7</f>
        <v>261</v>
      </c>
      <c r="Y23" s="414"/>
      <c r="Z23" s="27"/>
      <c r="AA23" s="27"/>
      <c r="AB23" s="27"/>
      <c r="AC23" s="27"/>
      <c r="AD23" s="27"/>
      <c r="AE23" s="27"/>
      <c r="AF23" s="27"/>
      <c r="AG23" s="27"/>
      <c r="AH23" s="27"/>
      <c r="AI23" s="27"/>
      <c r="AJ23" s="27"/>
      <c r="AK23" s="27"/>
    </row>
    <row r="24" spans="2:37" ht="35.1" customHeight="1">
      <c r="B24" s="419" t="str">
        <f>IF(LEN('Data_3-5'!A8)&gt;0,'Data_3-5'!A8,"-")</f>
        <v>フィリピン</v>
      </c>
      <c r="C24" s="419"/>
      <c r="D24" s="419"/>
      <c r="E24" s="419"/>
      <c r="F24" s="419"/>
      <c r="G24" s="420"/>
      <c r="H24" s="414">
        <f>'Data_3-5'!K8</f>
        <v>349</v>
      </c>
      <c r="I24" s="414"/>
      <c r="J24" s="414">
        <f>'Data_3-5'!L8</f>
        <v>176</v>
      </c>
      <c r="K24" s="414"/>
      <c r="L24" s="414">
        <f>'Data_3-5'!M8</f>
        <v>173</v>
      </c>
      <c r="M24" s="414"/>
      <c r="N24" s="414">
        <f>'Data_3-5'!N8</f>
        <v>361</v>
      </c>
      <c r="O24" s="414"/>
      <c r="P24" s="414">
        <f>'Data_3-5'!O8</f>
        <v>185</v>
      </c>
      <c r="Q24" s="414"/>
      <c r="R24" s="414">
        <f>'Data_3-5'!P8</f>
        <v>176</v>
      </c>
      <c r="S24" s="414"/>
      <c r="T24" s="414">
        <f>'Data_3-5'!Q8</f>
        <v>370</v>
      </c>
      <c r="U24" s="414"/>
      <c r="V24" s="414">
        <f>'Data_3-5'!R8</f>
        <v>191</v>
      </c>
      <c r="W24" s="414"/>
      <c r="X24" s="414">
        <f>'Data_3-5'!S8</f>
        <v>179</v>
      </c>
      <c r="Y24" s="414"/>
      <c r="Z24" s="27"/>
      <c r="AA24" s="27"/>
      <c r="AB24" s="27"/>
      <c r="AC24" s="27"/>
      <c r="AD24" s="27"/>
      <c r="AE24" s="27"/>
      <c r="AF24" s="27"/>
      <c r="AG24" s="27"/>
      <c r="AH24" s="27"/>
      <c r="AI24" s="27"/>
      <c r="AJ24" s="27"/>
      <c r="AK24" s="27"/>
    </row>
    <row r="25" spans="2:37" ht="35.1" customHeight="1">
      <c r="B25" s="419" t="str">
        <f>IF(LEN('Data_3-5'!A9)&gt;0,'Data_3-5'!A9,"-")</f>
        <v>タイ</v>
      </c>
      <c r="C25" s="419"/>
      <c r="D25" s="419"/>
      <c r="E25" s="419"/>
      <c r="F25" s="419"/>
      <c r="G25" s="420"/>
      <c r="H25" s="414">
        <f>'Data_3-5'!K9</f>
        <v>366</v>
      </c>
      <c r="I25" s="414"/>
      <c r="J25" s="414">
        <f>'Data_3-5'!L9</f>
        <v>117</v>
      </c>
      <c r="K25" s="414"/>
      <c r="L25" s="414">
        <f>'Data_3-5'!M9</f>
        <v>249</v>
      </c>
      <c r="M25" s="414"/>
      <c r="N25" s="414">
        <f>'Data_3-5'!N9</f>
        <v>341</v>
      </c>
      <c r="O25" s="414"/>
      <c r="P25" s="414">
        <f>'Data_3-5'!O9</f>
        <v>104</v>
      </c>
      <c r="Q25" s="414"/>
      <c r="R25" s="414">
        <f>'Data_3-5'!P9</f>
        <v>237</v>
      </c>
      <c r="S25" s="414"/>
      <c r="T25" s="414">
        <f>'Data_3-5'!Q9</f>
        <v>356</v>
      </c>
      <c r="U25" s="414"/>
      <c r="V25" s="414">
        <f>'Data_3-5'!R9</f>
        <v>123</v>
      </c>
      <c r="W25" s="414"/>
      <c r="X25" s="414">
        <f>'Data_3-5'!S9</f>
        <v>233</v>
      </c>
      <c r="Y25" s="414"/>
      <c r="Z25" s="27"/>
      <c r="AA25" s="27"/>
      <c r="AB25" s="27"/>
      <c r="AC25" s="27"/>
      <c r="AD25" s="27"/>
      <c r="AE25" s="27"/>
      <c r="AF25" s="27"/>
      <c r="AG25" s="27"/>
      <c r="AH25" s="27"/>
      <c r="AI25" s="27"/>
      <c r="AJ25" s="27"/>
      <c r="AK25" s="27"/>
    </row>
    <row r="26" spans="2:37" ht="35.1" customHeight="1">
      <c r="B26" s="422" t="str">
        <f>IF(LEN('Data_3-5'!A10)&gt;0,'Data_3-5'!A10,"-")</f>
        <v>インドネシア</v>
      </c>
      <c r="C26" s="422"/>
      <c r="D26" s="422"/>
      <c r="E26" s="422"/>
      <c r="F26" s="422"/>
      <c r="G26" s="423"/>
      <c r="H26" s="414">
        <f>'Data_3-5'!K10</f>
        <v>102</v>
      </c>
      <c r="I26" s="414"/>
      <c r="J26" s="414">
        <f>'Data_3-5'!L10</f>
        <v>88</v>
      </c>
      <c r="K26" s="414"/>
      <c r="L26" s="414">
        <f>'Data_3-5'!M10</f>
        <v>14</v>
      </c>
      <c r="M26" s="414"/>
      <c r="N26" s="414">
        <f>'Data_3-5'!N10</f>
        <v>95</v>
      </c>
      <c r="O26" s="414"/>
      <c r="P26" s="414">
        <f>'Data_3-5'!O10</f>
        <v>81</v>
      </c>
      <c r="Q26" s="414"/>
      <c r="R26" s="414">
        <f>'Data_3-5'!P10</f>
        <v>14</v>
      </c>
      <c r="S26" s="414"/>
      <c r="T26" s="414">
        <f>'Data_3-5'!Q10</f>
        <v>176</v>
      </c>
      <c r="U26" s="414"/>
      <c r="V26" s="414">
        <f>'Data_3-5'!R10</f>
        <v>163</v>
      </c>
      <c r="W26" s="414"/>
      <c r="X26" s="414">
        <f>'Data_3-5'!S10</f>
        <v>13</v>
      </c>
      <c r="Y26" s="414"/>
      <c r="Z26" s="27"/>
      <c r="AA26" s="27"/>
      <c r="AB26" s="27"/>
      <c r="AC26" s="27"/>
      <c r="AD26" s="27"/>
      <c r="AE26" s="27"/>
      <c r="AF26" s="27"/>
      <c r="AG26" s="27"/>
      <c r="AH26" s="27"/>
      <c r="AI26" s="27"/>
      <c r="AJ26" s="27"/>
      <c r="AK26" s="27"/>
    </row>
    <row r="27" spans="2:37" ht="35.1" customHeight="1">
      <c r="B27" s="419" t="str">
        <f>IF(LEN('Data_3-5'!A11)&gt;0,'Data_3-5'!A11,"-")</f>
        <v>韓国・朝鮮</v>
      </c>
      <c r="C27" s="419"/>
      <c r="D27" s="419"/>
      <c r="E27" s="419"/>
      <c r="F27" s="419"/>
      <c r="G27" s="420"/>
      <c r="H27" s="414">
        <f>'Data_3-5'!K11</f>
        <v>133</v>
      </c>
      <c r="I27" s="414"/>
      <c r="J27" s="414">
        <f>'Data_3-5'!L11</f>
        <v>67</v>
      </c>
      <c r="K27" s="414"/>
      <c r="L27" s="414">
        <f>'Data_3-5'!M11</f>
        <v>66</v>
      </c>
      <c r="M27" s="414"/>
      <c r="N27" s="414">
        <f>'Data_3-5'!N11</f>
        <v>125</v>
      </c>
      <c r="O27" s="414"/>
      <c r="P27" s="414">
        <f>'Data_3-5'!O11</f>
        <v>64</v>
      </c>
      <c r="Q27" s="414"/>
      <c r="R27" s="414">
        <f>'Data_3-5'!P11</f>
        <v>61</v>
      </c>
      <c r="S27" s="414"/>
      <c r="T27" s="414">
        <f>'Data_3-5'!Q11</f>
        <v>137</v>
      </c>
      <c r="U27" s="414"/>
      <c r="V27" s="414">
        <f>'Data_3-5'!R11</f>
        <v>70</v>
      </c>
      <c r="W27" s="414"/>
      <c r="X27" s="414">
        <f>'Data_3-5'!S11</f>
        <v>67</v>
      </c>
      <c r="Y27" s="414"/>
      <c r="Z27" s="27"/>
      <c r="AA27" s="27"/>
      <c r="AB27" s="27"/>
      <c r="AC27" s="27"/>
      <c r="AD27" s="27"/>
      <c r="AE27" s="27"/>
      <c r="AF27" s="27"/>
      <c r="AG27" s="27"/>
      <c r="AH27" s="27"/>
      <c r="AI27" s="27"/>
      <c r="AJ27" s="27"/>
      <c r="AK27" s="27"/>
    </row>
    <row r="28" spans="2:37" ht="35.1" customHeight="1">
      <c r="B28" s="422" t="str">
        <f>IF(LEN('Data_3-5'!A12)&gt;0,'Data_3-5'!A12,"-")</f>
        <v>ベトナム</v>
      </c>
      <c r="C28" s="422"/>
      <c r="D28" s="422"/>
      <c r="E28" s="422"/>
      <c r="F28" s="422"/>
      <c r="G28" s="423"/>
      <c r="H28" s="415">
        <f>'Data_3-5'!K12</f>
        <v>555</v>
      </c>
      <c r="I28" s="415"/>
      <c r="J28" s="415">
        <f>'Data_3-5'!L12</f>
        <v>309</v>
      </c>
      <c r="K28" s="415"/>
      <c r="L28" s="415">
        <f>'Data_3-5'!M12</f>
        <v>246</v>
      </c>
      <c r="M28" s="415"/>
      <c r="N28" s="415">
        <f>'Data_3-5'!N12</f>
        <v>463</v>
      </c>
      <c r="O28" s="415"/>
      <c r="P28" s="415">
        <f>'Data_3-5'!O12</f>
        <v>259</v>
      </c>
      <c r="Q28" s="415"/>
      <c r="R28" s="415">
        <f>'Data_3-5'!P12</f>
        <v>204</v>
      </c>
      <c r="S28" s="415"/>
      <c r="T28" s="415">
        <f>'Data_3-5'!Q12</f>
        <v>576</v>
      </c>
      <c r="U28" s="415"/>
      <c r="V28" s="415">
        <f>'Data_3-5'!R12</f>
        <v>327</v>
      </c>
      <c r="W28" s="415"/>
      <c r="X28" s="415">
        <f>'Data_3-5'!S12</f>
        <v>249</v>
      </c>
      <c r="Y28" s="415"/>
      <c r="Z28" s="27"/>
      <c r="AA28" s="27"/>
      <c r="AB28" s="27"/>
      <c r="AC28" s="27"/>
      <c r="AD28" s="27"/>
      <c r="AE28" s="27"/>
      <c r="AF28" s="27"/>
      <c r="AG28" s="27"/>
      <c r="AH28" s="27"/>
      <c r="AI28" s="27"/>
      <c r="AJ28" s="27"/>
      <c r="AK28" s="27"/>
    </row>
    <row r="29" spans="2:37" ht="35.1" customHeight="1">
      <c r="B29" s="419" t="str">
        <f>IF(LEN('Data_3-5'!A13)&gt;0,'Data_3-5'!A13,"-")</f>
        <v>スリランカ</v>
      </c>
      <c r="C29" s="419"/>
      <c r="D29" s="419"/>
      <c r="E29" s="419"/>
      <c r="F29" s="419"/>
      <c r="G29" s="420"/>
      <c r="H29" s="413">
        <f>'Data_3-5'!K13</f>
        <v>26</v>
      </c>
      <c r="I29" s="413"/>
      <c r="J29" s="413">
        <f>'Data_3-5'!L13</f>
        <v>14</v>
      </c>
      <c r="K29" s="413"/>
      <c r="L29" s="413">
        <f>'Data_3-5'!M13</f>
        <v>12</v>
      </c>
      <c r="M29" s="413"/>
      <c r="N29" s="413">
        <f>'Data_3-5'!N13</f>
        <v>20</v>
      </c>
      <c r="O29" s="413"/>
      <c r="P29" s="413">
        <f>'Data_3-5'!O13</f>
        <v>11</v>
      </c>
      <c r="Q29" s="413"/>
      <c r="R29" s="413">
        <f>'Data_3-5'!P13</f>
        <v>9</v>
      </c>
      <c r="S29" s="413"/>
      <c r="T29" s="413">
        <f>'Data_3-5'!Q13</f>
        <v>19</v>
      </c>
      <c r="U29" s="413"/>
      <c r="V29" s="413">
        <f>'Data_3-5'!R13</f>
        <v>12</v>
      </c>
      <c r="W29" s="413"/>
      <c r="X29" s="413">
        <f>'Data_3-5'!S13</f>
        <v>7</v>
      </c>
      <c r="Y29" s="413"/>
      <c r="Z29" s="27"/>
      <c r="AA29" s="27"/>
      <c r="AB29" s="27"/>
      <c r="AC29" s="27"/>
      <c r="AD29" s="27"/>
      <c r="AE29" s="27"/>
      <c r="AF29" s="27"/>
      <c r="AG29" s="27"/>
      <c r="AH29" s="27"/>
      <c r="AI29" s="27"/>
      <c r="AJ29" s="27"/>
      <c r="AK29" s="27"/>
    </row>
    <row r="30" spans="2:37" ht="35.1" customHeight="1">
      <c r="B30" s="419" t="str">
        <f>IF(LEN('Data_3-5'!A14)&gt;0,'Data_3-5'!A14,"-")</f>
        <v>ブラジル</v>
      </c>
      <c r="C30" s="419"/>
      <c r="D30" s="419"/>
      <c r="E30" s="419"/>
      <c r="F30" s="419"/>
      <c r="G30" s="420"/>
      <c r="H30" s="414">
        <f>'Data_3-5'!K14</f>
        <v>4</v>
      </c>
      <c r="I30" s="414"/>
      <c r="J30" s="414">
        <f>'Data_3-5'!L14</f>
        <v>1</v>
      </c>
      <c r="K30" s="414"/>
      <c r="L30" s="414">
        <f>'Data_3-5'!M14</f>
        <v>3</v>
      </c>
      <c r="M30" s="414"/>
      <c r="N30" s="414">
        <f>'Data_3-5'!N14</f>
        <v>4</v>
      </c>
      <c r="O30" s="414"/>
      <c r="P30" s="414">
        <f>'Data_3-5'!O14</f>
        <v>1</v>
      </c>
      <c r="Q30" s="414"/>
      <c r="R30" s="414">
        <f>'Data_3-5'!P14</f>
        <v>3</v>
      </c>
      <c r="S30" s="414"/>
      <c r="T30" s="414">
        <f>'Data_3-5'!Q14</f>
        <v>3</v>
      </c>
      <c r="U30" s="414"/>
      <c r="V30" s="414">
        <f>'Data_3-5'!R14</f>
        <v>1</v>
      </c>
      <c r="W30" s="414"/>
      <c r="X30" s="414">
        <f>'Data_3-5'!S14</f>
        <v>2</v>
      </c>
      <c r="Y30" s="414"/>
    </row>
    <row r="31" spans="2:37" ht="35.1" customHeight="1">
      <c r="B31" s="419" t="str">
        <f>IF(LEN('Data_3-5'!A15)&gt;0,'Data_3-5'!A15,"-")</f>
        <v>カンボジア</v>
      </c>
      <c r="C31" s="419"/>
      <c r="D31" s="419"/>
      <c r="E31" s="419"/>
      <c r="F31" s="419"/>
      <c r="G31" s="420"/>
      <c r="H31" s="415">
        <f>'Data_3-5'!K15</f>
        <v>41</v>
      </c>
      <c r="I31" s="415"/>
      <c r="J31" s="415">
        <f>'Data_3-5'!L15</f>
        <v>20</v>
      </c>
      <c r="K31" s="415"/>
      <c r="L31" s="415">
        <f>'Data_3-5'!M15</f>
        <v>21</v>
      </c>
      <c r="M31" s="415"/>
      <c r="N31" s="415">
        <f>'Data_3-5'!N15</f>
        <v>35</v>
      </c>
      <c r="O31" s="415"/>
      <c r="P31" s="415">
        <f>'Data_3-5'!O15</f>
        <v>19</v>
      </c>
      <c r="Q31" s="415"/>
      <c r="R31" s="414">
        <f>'Data_3-5'!P15</f>
        <v>16</v>
      </c>
      <c r="S31" s="414"/>
      <c r="T31" s="415">
        <f>'Data_3-5'!Q15</f>
        <v>95</v>
      </c>
      <c r="U31" s="415"/>
      <c r="V31" s="415">
        <f>'Data_3-5'!R15</f>
        <v>55</v>
      </c>
      <c r="W31" s="415"/>
      <c r="X31" s="414">
        <f>'Data_3-5'!S15</f>
        <v>40</v>
      </c>
      <c r="Y31" s="414"/>
    </row>
    <row r="32" spans="2:37" ht="35.1" customHeight="1">
      <c r="B32" s="417" t="str">
        <f>IF(LEN('Data_3-5'!A16)&gt;0,'Data_3-5'!A16,"-")</f>
        <v>その他</v>
      </c>
      <c r="C32" s="417"/>
      <c r="D32" s="417"/>
      <c r="E32" s="417"/>
      <c r="F32" s="417"/>
      <c r="G32" s="418"/>
      <c r="H32" s="412">
        <f>'Data_3-5'!K16</f>
        <v>116</v>
      </c>
      <c r="I32" s="412"/>
      <c r="J32" s="412">
        <f>'Data_3-5'!L16</f>
        <v>74</v>
      </c>
      <c r="K32" s="412"/>
      <c r="L32" s="412">
        <f>'Data_3-5'!M16</f>
        <v>42</v>
      </c>
      <c r="M32" s="412"/>
      <c r="N32" s="412">
        <f>'Data_3-5'!N16</f>
        <v>124</v>
      </c>
      <c r="O32" s="412"/>
      <c r="P32" s="412">
        <f>'Data_3-5'!O16</f>
        <v>78</v>
      </c>
      <c r="Q32" s="412"/>
      <c r="R32" s="412">
        <f>'Data_3-5'!P16</f>
        <v>46</v>
      </c>
      <c r="S32" s="412"/>
      <c r="T32" s="412">
        <f>'Data_3-5'!Q16</f>
        <v>148</v>
      </c>
      <c r="U32" s="412"/>
      <c r="V32" s="412">
        <f>'Data_3-5'!R16</f>
        <v>101</v>
      </c>
      <c r="W32" s="412"/>
      <c r="X32" s="412">
        <f>'Data_3-5'!S16</f>
        <v>47</v>
      </c>
      <c r="Y32" s="412"/>
    </row>
    <row r="33" spans="2:25" ht="35.1" customHeight="1">
      <c r="B33" s="38"/>
      <c r="C33" s="37"/>
      <c r="D33" s="38"/>
      <c r="E33" s="38"/>
      <c r="F33" s="38"/>
      <c r="G33" s="38"/>
      <c r="H33" s="38"/>
      <c r="I33" s="38"/>
      <c r="J33" s="38"/>
      <c r="K33" s="38"/>
      <c r="L33" s="38"/>
      <c r="M33" s="38"/>
      <c r="N33" s="38"/>
      <c r="T33" s="416" t="s">
        <v>183</v>
      </c>
      <c r="U33" s="416"/>
      <c r="V33" s="416"/>
      <c r="W33" s="416"/>
      <c r="X33" s="416"/>
      <c r="Y33" s="416"/>
    </row>
    <row r="34" spans="2:25" s="39" customFormat="1" ht="35.1" customHeight="1">
      <c r="B34" s="40"/>
      <c r="C34" s="40"/>
      <c r="D34" s="40"/>
      <c r="E34" s="40"/>
      <c r="F34" s="40"/>
      <c r="G34" s="40"/>
      <c r="H34" s="40"/>
      <c r="I34" s="40"/>
      <c r="J34" s="40"/>
      <c r="K34" s="40"/>
      <c r="L34" s="40"/>
      <c r="M34" s="40"/>
      <c r="N34" s="40"/>
      <c r="O34" s="41"/>
      <c r="P34" s="41"/>
      <c r="Q34" s="41"/>
      <c r="R34" s="41"/>
      <c r="S34" s="41"/>
      <c r="T34" s="41"/>
      <c r="U34" s="41"/>
      <c r="V34" s="41"/>
      <c r="W34" s="41"/>
      <c r="X34" s="41"/>
      <c r="Y34" s="41"/>
    </row>
    <row r="35" spans="2:25" ht="14.25">
      <c r="B35" s="5"/>
      <c r="C35" s="5"/>
      <c r="D35" s="5"/>
      <c r="E35" s="5"/>
      <c r="F35" s="5"/>
      <c r="G35" s="5"/>
    </row>
    <row r="36" spans="2:25" ht="14.25">
      <c r="B36" s="5"/>
      <c r="C36" s="5"/>
      <c r="D36" s="5"/>
      <c r="E36" s="5"/>
      <c r="F36" s="5"/>
      <c r="G36" s="5"/>
    </row>
    <row r="37" spans="2:25" ht="14.25">
      <c r="B37" s="5"/>
      <c r="C37" s="5"/>
      <c r="D37" s="5"/>
      <c r="E37" s="5"/>
      <c r="F37" s="5"/>
      <c r="G37" s="5"/>
    </row>
    <row r="38" spans="2:25" ht="14.25">
      <c r="B38" s="5"/>
      <c r="C38" s="5"/>
      <c r="D38" s="5"/>
      <c r="E38" s="5"/>
      <c r="F38" s="5"/>
      <c r="G38" s="5"/>
    </row>
  </sheetData>
  <mergeCells count="263">
    <mergeCell ref="A1:Y1"/>
    <mergeCell ref="R2:Y2"/>
    <mergeCell ref="B3:G4"/>
    <mergeCell ref="H3:M3"/>
    <mergeCell ref="N3:S3"/>
    <mergeCell ref="T3:Y3"/>
    <mergeCell ref="H4:I4"/>
    <mergeCell ref="J4:K4"/>
    <mergeCell ref="L4:M4"/>
    <mergeCell ref="N4:O4"/>
    <mergeCell ref="P4:Q4"/>
    <mergeCell ref="R4:S4"/>
    <mergeCell ref="T4:U4"/>
    <mergeCell ref="V4:W4"/>
    <mergeCell ref="X4:Y4"/>
    <mergeCell ref="R5:S5"/>
    <mergeCell ref="B7:G7"/>
    <mergeCell ref="H7:I7"/>
    <mergeCell ref="J7:K7"/>
    <mergeCell ref="L7:M7"/>
    <mergeCell ref="N7:O7"/>
    <mergeCell ref="P7:Q7"/>
    <mergeCell ref="R7:S7"/>
    <mergeCell ref="B5:G5"/>
    <mergeCell ref="H5:I5"/>
    <mergeCell ref="J5:K5"/>
    <mergeCell ref="L5:M5"/>
    <mergeCell ref="N5:O5"/>
    <mergeCell ref="P5:Q5"/>
    <mergeCell ref="R8:S8"/>
    <mergeCell ref="B9:G9"/>
    <mergeCell ref="H9:I9"/>
    <mergeCell ref="J9:K9"/>
    <mergeCell ref="L9:M9"/>
    <mergeCell ref="N9:O9"/>
    <mergeCell ref="P9:Q9"/>
    <mergeCell ref="R9:S9"/>
    <mergeCell ref="B8:G8"/>
    <mergeCell ref="H8:I8"/>
    <mergeCell ref="J8:K8"/>
    <mergeCell ref="L8:M8"/>
    <mergeCell ref="N8:O8"/>
    <mergeCell ref="P8:Q8"/>
    <mergeCell ref="B12:G12"/>
    <mergeCell ref="H12:I12"/>
    <mergeCell ref="J12:K12"/>
    <mergeCell ref="L12:M12"/>
    <mergeCell ref="N12:O12"/>
    <mergeCell ref="P12:Q12"/>
    <mergeCell ref="R10:S10"/>
    <mergeCell ref="B11:G11"/>
    <mergeCell ref="H11:I11"/>
    <mergeCell ref="J11:K11"/>
    <mergeCell ref="L11:M11"/>
    <mergeCell ref="N11:O11"/>
    <mergeCell ref="P11:Q11"/>
    <mergeCell ref="R11:S11"/>
    <mergeCell ref="B10:G10"/>
    <mergeCell ref="H10:I10"/>
    <mergeCell ref="J10:K10"/>
    <mergeCell ref="L10:M10"/>
    <mergeCell ref="N10:O10"/>
    <mergeCell ref="P10:Q10"/>
    <mergeCell ref="T5:U5"/>
    <mergeCell ref="V5:W5"/>
    <mergeCell ref="X5:Y5"/>
    <mergeCell ref="H21:I21"/>
    <mergeCell ref="J21:K21"/>
    <mergeCell ref="L21:M21"/>
    <mergeCell ref="N21:O21"/>
    <mergeCell ref="J20:K20"/>
    <mergeCell ref="L20:M20"/>
    <mergeCell ref="N20:O20"/>
    <mergeCell ref="P20:Q20"/>
    <mergeCell ref="R20:S20"/>
    <mergeCell ref="T20:U20"/>
    <mergeCell ref="N17:O17"/>
    <mergeCell ref="H19:M19"/>
    <mergeCell ref="N19:S19"/>
    <mergeCell ref="T19:Y19"/>
    <mergeCell ref="H20:I20"/>
    <mergeCell ref="H16:I16"/>
    <mergeCell ref="J16:K16"/>
    <mergeCell ref="V20:W20"/>
    <mergeCell ref="X20:Y20"/>
    <mergeCell ref="R14:S14"/>
    <mergeCell ref="N15:O15"/>
    <mergeCell ref="T6:U6"/>
    <mergeCell ref="V6:W6"/>
    <mergeCell ref="X6:Y6"/>
    <mergeCell ref="H22:I22"/>
    <mergeCell ref="J22:K22"/>
    <mergeCell ref="L22:M22"/>
    <mergeCell ref="N22:O22"/>
    <mergeCell ref="P22:Q22"/>
    <mergeCell ref="R22:S22"/>
    <mergeCell ref="P15:Q15"/>
    <mergeCell ref="L15:M15"/>
    <mergeCell ref="R15:S15"/>
    <mergeCell ref="L16:M16"/>
    <mergeCell ref="N16:O16"/>
    <mergeCell ref="P16:Q16"/>
    <mergeCell ref="R16:S16"/>
    <mergeCell ref="H14:I14"/>
    <mergeCell ref="J14:K14"/>
    <mergeCell ref="L14:M14"/>
    <mergeCell ref="N14:O14"/>
    <mergeCell ref="P14:Q14"/>
    <mergeCell ref="R12:S12"/>
    <mergeCell ref="H13:I13"/>
    <mergeCell ref="J13:K13"/>
    <mergeCell ref="X10:Y10"/>
    <mergeCell ref="H26:I26"/>
    <mergeCell ref="J26:K26"/>
    <mergeCell ref="L26:M26"/>
    <mergeCell ref="N26:O26"/>
    <mergeCell ref="B23:G23"/>
    <mergeCell ref="T7:U7"/>
    <mergeCell ref="V7:W7"/>
    <mergeCell ref="X7:Y7"/>
    <mergeCell ref="H23:I23"/>
    <mergeCell ref="J23:K23"/>
    <mergeCell ref="L23:M23"/>
    <mergeCell ref="N23:O23"/>
    <mergeCell ref="V23:W23"/>
    <mergeCell ref="X23:Y23"/>
    <mergeCell ref="T24:U24"/>
    <mergeCell ref="V24:W24"/>
    <mergeCell ref="X24:Y24"/>
    <mergeCell ref="T25:U25"/>
    <mergeCell ref="V25:W25"/>
    <mergeCell ref="X25:Y25"/>
    <mergeCell ref="R23:S23"/>
    <mergeCell ref="P21:Q21"/>
    <mergeCell ref="R21:S21"/>
    <mergeCell ref="T9:U9"/>
    <mergeCell ref="V9:W9"/>
    <mergeCell ref="X9:Y9"/>
    <mergeCell ref="H25:I25"/>
    <mergeCell ref="J25:K25"/>
    <mergeCell ref="L25:M25"/>
    <mergeCell ref="N25:O25"/>
    <mergeCell ref="B24:G24"/>
    <mergeCell ref="T8:U8"/>
    <mergeCell ref="V8:W8"/>
    <mergeCell ref="X8:Y8"/>
    <mergeCell ref="H24:I24"/>
    <mergeCell ref="J24:K24"/>
    <mergeCell ref="L24:M24"/>
    <mergeCell ref="N24:O24"/>
    <mergeCell ref="T21:U21"/>
    <mergeCell ref="V21:W21"/>
    <mergeCell ref="X21:Y21"/>
    <mergeCell ref="T22:U22"/>
    <mergeCell ref="V22:W22"/>
    <mergeCell ref="X22:Y22"/>
    <mergeCell ref="T23:U23"/>
    <mergeCell ref="T10:U10"/>
    <mergeCell ref="V10:W10"/>
    <mergeCell ref="T12:U12"/>
    <mergeCell ref="V12:W12"/>
    <mergeCell ref="X12:Y12"/>
    <mergeCell ref="H28:I28"/>
    <mergeCell ref="J28:K28"/>
    <mergeCell ref="L28:M28"/>
    <mergeCell ref="N28:O28"/>
    <mergeCell ref="B27:G27"/>
    <mergeCell ref="T11:U11"/>
    <mergeCell ref="V11:W11"/>
    <mergeCell ref="X11:Y11"/>
    <mergeCell ref="H27:I27"/>
    <mergeCell ref="J27:K27"/>
    <mergeCell ref="L27:M27"/>
    <mergeCell ref="P24:Q24"/>
    <mergeCell ref="B25:G25"/>
    <mergeCell ref="B26:G26"/>
    <mergeCell ref="B22:G22"/>
    <mergeCell ref="B21:G21"/>
    <mergeCell ref="B19:G20"/>
    <mergeCell ref="B16:G16"/>
    <mergeCell ref="B15:G15"/>
    <mergeCell ref="B14:G14"/>
    <mergeCell ref="B13:G13"/>
    <mergeCell ref="T14:U14"/>
    <mergeCell ref="V14:W14"/>
    <mergeCell ref="X14:Y14"/>
    <mergeCell ref="H30:I30"/>
    <mergeCell ref="J30:K30"/>
    <mergeCell ref="L30:M30"/>
    <mergeCell ref="N30:O30"/>
    <mergeCell ref="B29:G29"/>
    <mergeCell ref="T13:U13"/>
    <mergeCell ref="V13:W13"/>
    <mergeCell ref="X13:Y13"/>
    <mergeCell ref="H29:I29"/>
    <mergeCell ref="J29:K29"/>
    <mergeCell ref="L29:M29"/>
    <mergeCell ref="N29:O29"/>
    <mergeCell ref="P27:Q27"/>
    <mergeCell ref="B28:G28"/>
    <mergeCell ref="L13:M13"/>
    <mergeCell ref="N13:O13"/>
    <mergeCell ref="P13:Q13"/>
    <mergeCell ref="R13:S13"/>
    <mergeCell ref="X15:Y15"/>
    <mergeCell ref="B32:G32"/>
    <mergeCell ref="T16:U16"/>
    <mergeCell ref="V16:W16"/>
    <mergeCell ref="X16:Y16"/>
    <mergeCell ref="H32:I32"/>
    <mergeCell ref="J32:K32"/>
    <mergeCell ref="P30:Q30"/>
    <mergeCell ref="R30:S30"/>
    <mergeCell ref="B31:G31"/>
    <mergeCell ref="H31:I31"/>
    <mergeCell ref="J31:K31"/>
    <mergeCell ref="N31:O31"/>
    <mergeCell ref="P31:Q31"/>
    <mergeCell ref="R31:S31"/>
    <mergeCell ref="B30:G30"/>
    <mergeCell ref="L31:M31"/>
    <mergeCell ref="L32:M32"/>
    <mergeCell ref="N32:O32"/>
    <mergeCell ref="P32:Q32"/>
    <mergeCell ref="R32:S32"/>
    <mergeCell ref="V28:W28"/>
    <mergeCell ref="X28:Y28"/>
    <mergeCell ref="T32:U32"/>
    <mergeCell ref="V32:W32"/>
    <mergeCell ref="T33:Y33"/>
    <mergeCell ref="H15:I15"/>
    <mergeCell ref="J15:K15"/>
    <mergeCell ref="P29:Q29"/>
    <mergeCell ref="R29:S29"/>
    <mergeCell ref="P28:Q28"/>
    <mergeCell ref="R28:S28"/>
    <mergeCell ref="R27:S27"/>
    <mergeCell ref="P26:Q26"/>
    <mergeCell ref="R26:S26"/>
    <mergeCell ref="N27:O27"/>
    <mergeCell ref="P25:Q25"/>
    <mergeCell ref="R25:S25"/>
    <mergeCell ref="R24:S24"/>
    <mergeCell ref="P23:Q23"/>
    <mergeCell ref="T15:U15"/>
    <mergeCell ref="V15:W15"/>
    <mergeCell ref="T26:U26"/>
    <mergeCell ref="V26:W26"/>
    <mergeCell ref="X26:Y26"/>
    <mergeCell ref="T27:U27"/>
    <mergeCell ref="V27:W27"/>
    <mergeCell ref="X27:Y27"/>
    <mergeCell ref="T28:U28"/>
    <mergeCell ref="X32:Y32"/>
    <mergeCell ref="T29:U29"/>
    <mergeCell ref="V29:W29"/>
    <mergeCell ref="X29:Y29"/>
    <mergeCell ref="T30:U30"/>
    <mergeCell ref="V30:W30"/>
    <mergeCell ref="X30:Y30"/>
    <mergeCell ref="T31:U31"/>
    <mergeCell ref="V31:W31"/>
    <mergeCell ref="X31:Y31"/>
  </mergeCells>
  <phoneticPr fontId="1"/>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J51"/>
  <sheetViews>
    <sheetView zoomScale="80" zoomScaleNormal="80" workbookViewId="0">
      <selection activeCell="BJ45" sqref="BJ45"/>
    </sheetView>
  </sheetViews>
  <sheetFormatPr defaultColWidth="2.25" defaultRowHeight="14.25"/>
  <cols>
    <col min="1" max="1" width="2.25" style="5" customWidth="1"/>
    <col min="2" max="7" width="2.625" style="5" customWidth="1"/>
    <col min="8" max="35" width="3.625" style="5" customWidth="1"/>
    <col min="36" max="256" width="2.25" style="5"/>
    <col min="257" max="257" width="2.25" style="5" customWidth="1"/>
    <col min="258" max="263" width="2.625" style="5" customWidth="1"/>
    <col min="264" max="291" width="3.625" style="5" customWidth="1"/>
    <col min="292" max="512" width="2.25" style="5"/>
    <col min="513" max="513" width="2.25" style="5" customWidth="1"/>
    <col min="514" max="519" width="2.625" style="5" customWidth="1"/>
    <col min="520" max="547" width="3.625" style="5" customWidth="1"/>
    <col min="548" max="768" width="2.25" style="5"/>
    <col min="769" max="769" width="2.25" style="5" customWidth="1"/>
    <col min="770" max="775" width="2.625" style="5" customWidth="1"/>
    <col min="776" max="803" width="3.625" style="5" customWidth="1"/>
    <col min="804" max="1024" width="2.25" style="5"/>
    <col min="1025" max="1025" width="2.25" style="5" customWidth="1"/>
    <col min="1026" max="1031" width="2.625" style="5" customWidth="1"/>
    <col min="1032" max="1059" width="3.625" style="5" customWidth="1"/>
    <col min="1060" max="1280" width="2.25" style="5"/>
    <col min="1281" max="1281" width="2.25" style="5" customWidth="1"/>
    <col min="1282" max="1287" width="2.625" style="5" customWidth="1"/>
    <col min="1288" max="1315" width="3.625" style="5" customWidth="1"/>
    <col min="1316" max="1536" width="2.25" style="5"/>
    <col min="1537" max="1537" width="2.25" style="5" customWidth="1"/>
    <col min="1538" max="1543" width="2.625" style="5" customWidth="1"/>
    <col min="1544" max="1571" width="3.625" style="5" customWidth="1"/>
    <col min="1572" max="1792" width="2.25" style="5"/>
    <col min="1793" max="1793" width="2.25" style="5" customWidth="1"/>
    <col min="1794" max="1799" width="2.625" style="5" customWidth="1"/>
    <col min="1800" max="1827" width="3.625" style="5" customWidth="1"/>
    <col min="1828" max="2048" width="2.25" style="5"/>
    <col min="2049" max="2049" width="2.25" style="5" customWidth="1"/>
    <col min="2050" max="2055" width="2.625" style="5" customWidth="1"/>
    <col min="2056" max="2083" width="3.625" style="5" customWidth="1"/>
    <col min="2084" max="2304" width="2.25" style="5"/>
    <col min="2305" max="2305" width="2.25" style="5" customWidth="1"/>
    <col min="2306" max="2311" width="2.625" style="5" customWidth="1"/>
    <col min="2312" max="2339" width="3.625" style="5" customWidth="1"/>
    <col min="2340" max="2560" width="2.25" style="5"/>
    <col min="2561" max="2561" width="2.25" style="5" customWidth="1"/>
    <col min="2562" max="2567" width="2.625" style="5" customWidth="1"/>
    <col min="2568" max="2595" width="3.625" style="5" customWidth="1"/>
    <col min="2596" max="2816" width="2.25" style="5"/>
    <col min="2817" max="2817" width="2.25" style="5" customWidth="1"/>
    <col min="2818" max="2823" width="2.625" style="5" customWidth="1"/>
    <col min="2824" max="2851" width="3.625" style="5" customWidth="1"/>
    <col min="2852" max="3072" width="2.25" style="5"/>
    <col min="3073" max="3073" width="2.25" style="5" customWidth="1"/>
    <col min="3074" max="3079" width="2.625" style="5" customWidth="1"/>
    <col min="3080" max="3107" width="3.625" style="5" customWidth="1"/>
    <col min="3108" max="3328" width="2.25" style="5"/>
    <col min="3329" max="3329" width="2.25" style="5" customWidth="1"/>
    <col min="3330" max="3335" width="2.625" style="5" customWidth="1"/>
    <col min="3336" max="3363" width="3.625" style="5" customWidth="1"/>
    <col min="3364" max="3584" width="2.25" style="5"/>
    <col min="3585" max="3585" width="2.25" style="5" customWidth="1"/>
    <col min="3586" max="3591" width="2.625" style="5" customWidth="1"/>
    <col min="3592" max="3619" width="3.625" style="5" customWidth="1"/>
    <col min="3620" max="3840" width="2.25" style="5"/>
    <col min="3841" max="3841" width="2.25" style="5" customWidth="1"/>
    <col min="3842" max="3847" width="2.625" style="5" customWidth="1"/>
    <col min="3848" max="3875" width="3.625" style="5" customWidth="1"/>
    <col min="3876" max="4096" width="2.25" style="5"/>
    <col min="4097" max="4097" width="2.25" style="5" customWidth="1"/>
    <col min="4098" max="4103" width="2.625" style="5" customWidth="1"/>
    <col min="4104" max="4131" width="3.625" style="5" customWidth="1"/>
    <col min="4132" max="4352" width="2.25" style="5"/>
    <col min="4353" max="4353" width="2.25" style="5" customWidth="1"/>
    <col min="4354" max="4359" width="2.625" style="5" customWidth="1"/>
    <col min="4360" max="4387" width="3.625" style="5" customWidth="1"/>
    <col min="4388" max="4608" width="2.25" style="5"/>
    <col min="4609" max="4609" width="2.25" style="5" customWidth="1"/>
    <col min="4610" max="4615" width="2.625" style="5" customWidth="1"/>
    <col min="4616" max="4643" width="3.625" style="5" customWidth="1"/>
    <col min="4644" max="4864" width="2.25" style="5"/>
    <col min="4865" max="4865" width="2.25" style="5" customWidth="1"/>
    <col min="4866" max="4871" width="2.625" style="5" customWidth="1"/>
    <col min="4872" max="4899" width="3.625" style="5" customWidth="1"/>
    <col min="4900" max="5120" width="2.25" style="5"/>
    <col min="5121" max="5121" width="2.25" style="5" customWidth="1"/>
    <col min="5122" max="5127" width="2.625" style="5" customWidth="1"/>
    <col min="5128" max="5155" width="3.625" style="5" customWidth="1"/>
    <col min="5156" max="5376" width="2.25" style="5"/>
    <col min="5377" max="5377" width="2.25" style="5" customWidth="1"/>
    <col min="5378" max="5383" width="2.625" style="5" customWidth="1"/>
    <col min="5384" max="5411" width="3.625" style="5" customWidth="1"/>
    <col min="5412" max="5632" width="2.25" style="5"/>
    <col min="5633" max="5633" width="2.25" style="5" customWidth="1"/>
    <col min="5634" max="5639" width="2.625" style="5" customWidth="1"/>
    <col min="5640" max="5667" width="3.625" style="5" customWidth="1"/>
    <col min="5668" max="5888" width="2.25" style="5"/>
    <col min="5889" max="5889" width="2.25" style="5" customWidth="1"/>
    <col min="5890" max="5895" width="2.625" style="5" customWidth="1"/>
    <col min="5896" max="5923" width="3.625" style="5" customWidth="1"/>
    <col min="5924" max="6144" width="2.25" style="5"/>
    <col min="6145" max="6145" width="2.25" style="5" customWidth="1"/>
    <col min="6146" max="6151" width="2.625" style="5" customWidth="1"/>
    <col min="6152" max="6179" width="3.625" style="5" customWidth="1"/>
    <col min="6180" max="6400" width="2.25" style="5"/>
    <col min="6401" max="6401" width="2.25" style="5" customWidth="1"/>
    <col min="6402" max="6407" width="2.625" style="5" customWidth="1"/>
    <col min="6408" max="6435" width="3.625" style="5" customWidth="1"/>
    <col min="6436" max="6656" width="2.25" style="5"/>
    <col min="6657" max="6657" width="2.25" style="5" customWidth="1"/>
    <col min="6658" max="6663" width="2.625" style="5" customWidth="1"/>
    <col min="6664" max="6691" width="3.625" style="5" customWidth="1"/>
    <col min="6692" max="6912" width="2.25" style="5"/>
    <col min="6913" max="6913" width="2.25" style="5" customWidth="1"/>
    <col min="6914" max="6919" width="2.625" style="5" customWidth="1"/>
    <col min="6920" max="6947" width="3.625" style="5" customWidth="1"/>
    <col min="6948" max="7168" width="2.25" style="5"/>
    <col min="7169" max="7169" width="2.25" style="5" customWidth="1"/>
    <col min="7170" max="7175" width="2.625" style="5" customWidth="1"/>
    <col min="7176" max="7203" width="3.625" style="5" customWidth="1"/>
    <col min="7204" max="7424" width="2.25" style="5"/>
    <col min="7425" max="7425" width="2.25" style="5" customWidth="1"/>
    <col min="7426" max="7431" width="2.625" style="5" customWidth="1"/>
    <col min="7432" max="7459" width="3.625" style="5" customWidth="1"/>
    <col min="7460" max="7680" width="2.25" style="5"/>
    <col min="7681" max="7681" width="2.25" style="5" customWidth="1"/>
    <col min="7682" max="7687" width="2.625" style="5" customWidth="1"/>
    <col min="7688" max="7715" width="3.625" style="5" customWidth="1"/>
    <col min="7716" max="7936" width="2.25" style="5"/>
    <col min="7937" max="7937" width="2.25" style="5" customWidth="1"/>
    <col min="7938" max="7943" width="2.625" style="5" customWidth="1"/>
    <col min="7944" max="7971" width="3.625" style="5" customWidth="1"/>
    <col min="7972" max="8192" width="2.25" style="5"/>
    <col min="8193" max="8193" width="2.25" style="5" customWidth="1"/>
    <col min="8194" max="8199" width="2.625" style="5" customWidth="1"/>
    <col min="8200" max="8227" width="3.625" style="5" customWidth="1"/>
    <col min="8228" max="8448" width="2.25" style="5"/>
    <col min="8449" max="8449" width="2.25" style="5" customWidth="1"/>
    <col min="8450" max="8455" width="2.625" style="5" customWidth="1"/>
    <col min="8456" max="8483" width="3.625" style="5" customWidth="1"/>
    <col min="8484" max="8704" width="2.25" style="5"/>
    <col min="8705" max="8705" width="2.25" style="5" customWidth="1"/>
    <col min="8706" max="8711" width="2.625" style="5" customWidth="1"/>
    <col min="8712" max="8739" width="3.625" style="5" customWidth="1"/>
    <col min="8740" max="8960" width="2.25" style="5"/>
    <col min="8961" max="8961" width="2.25" style="5" customWidth="1"/>
    <col min="8962" max="8967" width="2.625" style="5" customWidth="1"/>
    <col min="8968" max="8995" width="3.625" style="5" customWidth="1"/>
    <col min="8996" max="9216" width="2.25" style="5"/>
    <col min="9217" max="9217" width="2.25" style="5" customWidth="1"/>
    <col min="9218" max="9223" width="2.625" style="5" customWidth="1"/>
    <col min="9224" max="9251" width="3.625" style="5" customWidth="1"/>
    <col min="9252" max="9472" width="2.25" style="5"/>
    <col min="9473" max="9473" width="2.25" style="5" customWidth="1"/>
    <col min="9474" max="9479" width="2.625" style="5" customWidth="1"/>
    <col min="9480" max="9507" width="3.625" style="5" customWidth="1"/>
    <col min="9508" max="9728" width="2.25" style="5"/>
    <col min="9729" max="9729" width="2.25" style="5" customWidth="1"/>
    <col min="9730" max="9735" width="2.625" style="5" customWidth="1"/>
    <col min="9736" max="9763" width="3.625" style="5" customWidth="1"/>
    <col min="9764" max="9984" width="2.25" style="5"/>
    <col min="9985" max="9985" width="2.25" style="5" customWidth="1"/>
    <col min="9986" max="9991" width="2.625" style="5" customWidth="1"/>
    <col min="9992" max="10019" width="3.625" style="5" customWidth="1"/>
    <col min="10020" max="10240" width="2.25" style="5"/>
    <col min="10241" max="10241" width="2.25" style="5" customWidth="1"/>
    <col min="10242" max="10247" width="2.625" style="5" customWidth="1"/>
    <col min="10248" max="10275" width="3.625" style="5" customWidth="1"/>
    <col min="10276" max="10496" width="2.25" style="5"/>
    <col min="10497" max="10497" width="2.25" style="5" customWidth="1"/>
    <col min="10498" max="10503" width="2.625" style="5" customWidth="1"/>
    <col min="10504" max="10531" width="3.625" style="5" customWidth="1"/>
    <col min="10532" max="10752" width="2.25" style="5"/>
    <col min="10753" max="10753" width="2.25" style="5" customWidth="1"/>
    <col min="10754" max="10759" width="2.625" style="5" customWidth="1"/>
    <col min="10760" max="10787" width="3.625" style="5" customWidth="1"/>
    <col min="10788" max="11008" width="2.25" style="5"/>
    <col min="11009" max="11009" width="2.25" style="5" customWidth="1"/>
    <col min="11010" max="11015" width="2.625" style="5" customWidth="1"/>
    <col min="11016" max="11043" width="3.625" style="5" customWidth="1"/>
    <col min="11044" max="11264" width="2.25" style="5"/>
    <col min="11265" max="11265" width="2.25" style="5" customWidth="1"/>
    <col min="11266" max="11271" width="2.625" style="5" customWidth="1"/>
    <col min="11272" max="11299" width="3.625" style="5" customWidth="1"/>
    <col min="11300" max="11520" width="2.25" style="5"/>
    <col min="11521" max="11521" width="2.25" style="5" customWidth="1"/>
    <col min="11522" max="11527" width="2.625" style="5" customWidth="1"/>
    <col min="11528" max="11555" width="3.625" style="5" customWidth="1"/>
    <col min="11556" max="11776" width="2.25" style="5"/>
    <col min="11777" max="11777" width="2.25" style="5" customWidth="1"/>
    <col min="11778" max="11783" width="2.625" style="5" customWidth="1"/>
    <col min="11784" max="11811" width="3.625" style="5" customWidth="1"/>
    <col min="11812" max="12032" width="2.25" style="5"/>
    <col min="12033" max="12033" width="2.25" style="5" customWidth="1"/>
    <col min="12034" max="12039" width="2.625" style="5" customWidth="1"/>
    <col min="12040" max="12067" width="3.625" style="5" customWidth="1"/>
    <col min="12068" max="12288" width="2.25" style="5"/>
    <col min="12289" max="12289" width="2.25" style="5" customWidth="1"/>
    <col min="12290" max="12295" width="2.625" style="5" customWidth="1"/>
    <col min="12296" max="12323" width="3.625" style="5" customWidth="1"/>
    <col min="12324" max="12544" width="2.25" style="5"/>
    <col min="12545" max="12545" width="2.25" style="5" customWidth="1"/>
    <col min="12546" max="12551" width="2.625" style="5" customWidth="1"/>
    <col min="12552" max="12579" width="3.625" style="5" customWidth="1"/>
    <col min="12580" max="12800" width="2.25" style="5"/>
    <col min="12801" max="12801" width="2.25" style="5" customWidth="1"/>
    <col min="12802" max="12807" width="2.625" style="5" customWidth="1"/>
    <col min="12808" max="12835" width="3.625" style="5" customWidth="1"/>
    <col min="12836" max="13056" width="2.25" style="5"/>
    <col min="13057" max="13057" width="2.25" style="5" customWidth="1"/>
    <col min="13058" max="13063" width="2.625" style="5" customWidth="1"/>
    <col min="13064" max="13091" width="3.625" style="5" customWidth="1"/>
    <col min="13092" max="13312" width="2.25" style="5"/>
    <col min="13313" max="13313" width="2.25" style="5" customWidth="1"/>
    <col min="13314" max="13319" width="2.625" style="5" customWidth="1"/>
    <col min="13320" max="13347" width="3.625" style="5" customWidth="1"/>
    <col min="13348" max="13568" width="2.25" style="5"/>
    <col min="13569" max="13569" width="2.25" style="5" customWidth="1"/>
    <col min="13570" max="13575" width="2.625" style="5" customWidth="1"/>
    <col min="13576" max="13603" width="3.625" style="5" customWidth="1"/>
    <col min="13604" max="13824" width="2.25" style="5"/>
    <col min="13825" max="13825" width="2.25" style="5" customWidth="1"/>
    <col min="13826" max="13831" width="2.625" style="5" customWidth="1"/>
    <col min="13832" max="13859" width="3.625" style="5" customWidth="1"/>
    <col min="13860" max="14080" width="2.25" style="5"/>
    <col min="14081" max="14081" width="2.25" style="5" customWidth="1"/>
    <col min="14082" max="14087" width="2.625" style="5" customWidth="1"/>
    <col min="14088" max="14115" width="3.625" style="5" customWidth="1"/>
    <col min="14116" max="14336" width="2.25" style="5"/>
    <col min="14337" max="14337" width="2.25" style="5" customWidth="1"/>
    <col min="14338" max="14343" width="2.625" style="5" customWidth="1"/>
    <col min="14344" max="14371" width="3.625" style="5" customWidth="1"/>
    <col min="14372" max="14592" width="2.25" style="5"/>
    <col min="14593" max="14593" width="2.25" style="5" customWidth="1"/>
    <col min="14594" max="14599" width="2.625" style="5" customWidth="1"/>
    <col min="14600" max="14627" width="3.625" style="5" customWidth="1"/>
    <col min="14628" max="14848" width="2.25" style="5"/>
    <col min="14849" max="14849" width="2.25" style="5" customWidth="1"/>
    <col min="14850" max="14855" width="2.625" style="5" customWidth="1"/>
    <col min="14856" max="14883" width="3.625" style="5" customWidth="1"/>
    <col min="14884" max="15104" width="2.25" style="5"/>
    <col min="15105" max="15105" width="2.25" style="5" customWidth="1"/>
    <col min="15106" max="15111" width="2.625" style="5" customWidth="1"/>
    <col min="15112" max="15139" width="3.625" style="5" customWidth="1"/>
    <col min="15140" max="15360" width="2.25" style="5"/>
    <col min="15361" max="15361" width="2.25" style="5" customWidth="1"/>
    <col min="15362" max="15367" width="2.625" style="5" customWidth="1"/>
    <col min="15368" max="15395" width="3.625" style="5" customWidth="1"/>
    <col min="15396" max="15616" width="2.25" style="5"/>
    <col min="15617" max="15617" width="2.25" style="5" customWidth="1"/>
    <col min="15618" max="15623" width="2.625" style="5" customWidth="1"/>
    <col min="15624" max="15651" width="3.625" style="5" customWidth="1"/>
    <col min="15652" max="15872" width="2.25" style="5"/>
    <col min="15873" max="15873" width="2.25" style="5" customWidth="1"/>
    <col min="15874" max="15879" width="2.625" style="5" customWidth="1"/>
    <col min="15880" max="15907" width="3.625" style="5" customWidth="1"/>
    <col min="15908" max="16128" width="2.25" style="5"/>
    <col min="16129" max="16129" width="2.25" style="5" customWidth="1"/>
    <col min="16130" max="16135" width="2.625" style="5" customWidth="1"/>
    <col min="16136" max="16163" width="3.625" style="5" customWidth="1"/>
    <col min="16164" max="16384" width="2.25" style="5"/>
  </cols>
  <sheetData>
    <row r="1" spans="1:35" ht="24" customHeight="1">
      <c r="A1" s="323" t="s">
        <v>197</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row>
    <row r="2" spans="1:35" ht="18" customHeight="1" thickBot="1"/>
    <row r="3" spans="1:35" ht="21.95" customHeight="1">
      <c r="B3" s="332" t="s">
        <v>198</v>
      </c>
      <c r="C3" s="332"/>
      <c r="D3" s="332"/>
      <c r="E3" s="332"/>
      <c r="F3" s="332"/>
      <c r="G3" s="333"/>
      <c r="H3" s="326" t="s">
        <v>199</v>
      </c>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7"/>
    </row>
    <row r="4" spans="1:35" ht="21.95" customHeight="1">
      <c r="B4" s="459"/>
      <c r="C4" s="459"/>
      <c r="D4" s="459"/>
      <c r="E4" s="459"/>
      <c r="F4" s="459"/>
      <c r="G4" s="460"/>
      <c r="H4" s="329" t="s">
        <v>200</v>
      </c>
      <c r="I4" s="329"/>
      <c r="J4" s="329"/>
      <c r="K4" s="329"/>
      <c r="L4" s="329"/>
      <c r="M4" s="329"/>
      <c r="N4" s="329"/>
      <c r="O4" s="329"/>
      <c r="P4" s="329"/>
      <c r="Q4" s="329"/>
      <c r="R4" s="329"/>
      <c r="S4" s="329"/>
      <c r="T4" s="329" t="s">
        <v>201</v>
      </c>
      <c r="U4" s="329"/>
      <c r="V4" s="329"/>
      <c r="W4" s="329"/>
      <c r="X4" s="329"/>
      <c r="Y4" s="329"/>
      <c r="Z4" s="329"/>
      <c r="AA4" s="329"/>
      <c r="AB4" s="329"/>
      <c r="AC4" s="329"/>
      <c r="AD4" s="329"/>
      <c r="AE4" s="329"/>
      <c r="AF4" s="329" t="s">
        <v>202</v>
      </c>
      <c r="AG4" s="329"/>
      <c r="AH4" s="329"/>
      <c r="AI4" s="330"/>
    </row>
    <row r="5" spans="1:35" ht="21.95" customHeight="1">
      <c r="B5" s="335"/>
      <c r="C5" s="335"/>
      <c r="D5" s="335"/>
      <c r="E5" s="335"/>
      <c r="F5" s="335"/>
      <c r="G5" s="336"/>
      <c r="H5" s="329" t="s">
        <v>203</v>
      </c>
      <c r="I5" s="329"/>
      <c r="J5" s="329"/>
      <c r="K5" s="329"/>
      <c r="L5" s="329" t="s">
        <v>3</v>
      </c>
      <c r="M5" s="329"/>
      <c r="N5" s="329"/>
      <c r="O5" s="329"/>
      <c r="P5" s="329" t="s">
        <v>4</v>
      </c>
      <c r="Q5" s="329"/>
      <c r="R5" s="329"/>
      <c r="S5" s="329"/>
      <c r="T5" s="329" t="s">
        <v>203</v>
      </c>
      <c r="U5" s="329"/>
      <c r="V5" s="329"/>
      <c r="W5" s="329"/>
      <c r="X5" s="329" t="s">
        <v>3</v>
      </c>
      <c r="Y5" s="329"/>
      <c r="Z5" s="329"/>
      <c r="AA5" s="329"/>
      <c r="AB5" s="329" t="s">
        <v>4</v>
      </c>
      <c r="AC5" s="329"/>
      <c r="AD5" s="329"/>
      <c r="AE5" s="329"/>
      <c r="AF5" s="329"/>
      <c r="AG5" s="329"/>
      <c r="AH5" s="329"/>
      <c r="AI5" s="330"/>
    </row>
    <row r="6" spans="1:35" ht="21.95" customHeight="1">
      <c r="B6" s="352" t="s">
        <v>718</v>
      </c>
      <c r="C6" s="351"/>
      <c r="D6" s="443">
        <v>29</v>
      </c>
      <c r="E6" s="443"/>
      <c r="F6" s="352" t="s">
        <v>719</v>
      </c>
      <c r="G6" s="351"/>
      <c r="H6" s="321">
        <v>267</v>
      </c>
      <c r="I6" s="322"/>
      <c r="J6" s="322"/>
      <c r="K6" s="322"/>
      <c r="L6" s="322">
        <v>122</v>
      </c>
      <c r="M6" s="322"/>
      <c r="N6" s="322"/>
      <c r="O6" s="322"/>
      <c r="P6" s="322">
        <v>145</v>
      </c>
      <c r="Q6" s="322"/>
      <c r="R6" s="322"/>
      <c r="S6" s="322"/>
      <c r="T6" s="322">
        <v>1000</v>
      </c>
      <c r="U6" s="322"/>
      <c r="V6" s="322"/>
      <c r="W6" s="322"/>
      <c r="X6" s="322">
        <v>504</v>
      </c>
      <c r="Y6" s="322"/>
      <c r="Z6" s="322"/>
      <c r="AA6" s="322"/>
      <c r="AB6" s="322">
        <v>496</v>
      </c>
      <c r="AC6" s="322"/>
      <c r="AD6" s="322"/>
      <c r="AE6" s="322"/>
      <c r="AF6" s="446">
        <v>-733</v>
      </c>
      <c r="AG6" s="446"/>
      <c r="AH6" s="446"/>
      <c r="AI6" s="446"/>
    </row>
    <row r="7" spans="1:35" ht="21.95" customHeight="1">
      <c r="B7" s="351"/>
      <c r="C7" s="351"/>
      <c r="D7" s="443">
        <v>30</v>
      </c>
      <c r="E7" s="443"/>
      <c r="F7" s="351"/>
      <c r="G7" s="351"/>
      <c r="H7" s="321">
        <v>207</v>
      </c>
      <c r="I7" s="322"/>
      <c r="J7" s="322"/>
      <c r="K7" s="322"/>
      <c r="L7" s="322">
        <v>92</v>
      </c>
      <c r="M7" s="322"/>
      <c r="N7" s="322"/>
      <c r="O7" s="322"/>
      <c r="P7" s="322">
        <v>115</v>
      </c>
      <c r="Q7" s="322"/>
      <c r="R7" s="322"/>
      <c r="S7" s="322"/>
      <c r="T7" s="322">
        <v>1048</v>
      </c>
      <c r="U7" s="322"/>
      <c r="V7" s="322"/>
      <c r="W7" s="322"/>
      <c r="X7" s="322">
        <v>495</v>
      </c>
      <c r="Y7" s="322"/>
      <c r="Z7" s="322"/>
      <c r="AA7" s="322"/>
      <c r="AB7" s="322">
        <v>553</v>
      </c>
      <c r="AC7" s="322"/>
      <c r="AD7" s="322"/>
      <c r="AE7" s="322"/>
      <c r="AF7" s="446">
        <v>-841</v>
      </c>
      <c r="AG7" s="446"/>
      <c r="AH7" s="446"/>
      <c r="AI7" s="446"/>
    </row>
    <row r="8" spans="1:35" ht="21.95" customHeight="1">
      <c r="B8" s="351" t="s">
        <v>546</v>
      </c>
      <c r="C8" s="351"/>
      <c r="D8" s="443" t="s">
        <v>543</v>
      </c>
      <c r="E8" s="443"/>
      <c r="F8" s="351" t="s">
        <v>1</v>
      </c>
      <c r="G8" s="351"/>
      <c r="H8" s="321">
        <v>207</v>
      </c>
      <c r="I8" s="322"/>
      <c r="J8" s="322"/>
      <c r="K8" s="322"/>
      <c r="L8" s="322">
        <v>107</v>
      </c>
      <c r="M8" s="322"/>
      <c r="N8" s="322"/>
      <c r="O8" s="322"/>
      <c r="P8" s="322">
        <v>100</v>
      </c>
      <c r="Q8" s="322"/>
      <c r="R8" s="322"/>
      <c r="S8" s="322"/>
      <c r="T8" s="322">
        <v>1009</v>
      </c>
      <c r="U8" s="322"/>
      <c r="V8" s="322"/>
      <c r="W8" s="322"/>
      <c r="X8" s="322">
        <v>474</v>
      </c>
      <c r="Y8" s="322"/>
      <c r="Z8" s="322"/>
      <c r="AA8" s="322"/>
      <c r="AB8" s="322">
        <v>535</v>
      </c>
      <c r="AC8" s="322"/>
      <c r="AD8" s="322"/>
      <c r="AE8" s="322"/>
      <c r="AF8" s="446">
        <v>-802</v>
      </c>
      <c r="AG8" s="446"/>
      <c r="AH8" s="446"/>
      <c r="AI8" s="446"/>
    </row>
    <row r="9" spans="1:35" ht="21.95" customHeight="1">
      <c r="B9" s="351"/>
      <c r="C9" s="351"/>
      <c r="D9" s="443">
        <v>2</v>
      </c>
      <c r="E9" s="443"/>
      <c r="F9" s="351"/>
      <c r="G9" s="351"/>
      <c r="H9" s="321">
        <v>191</v>
      </c>
      <c r="I9" s="322"/>
      <c r="J9" s="322"/>
      <c r="K9" s="322"/>
      <c r="L9" s="322">
        <v>93</v>
      </c>
      <c r="M9" s="322"/>
      <c r="N9" s="322"/>
      <c r="O9" s="322"/>
      <c r="P9" s="322">
        <v>98</v>
      </c>
      <c r="Q9" s="322"/>
      <c r="R9" s="322"/>
      <c r="S9" s="322"/>
      <c r="T9" s="322">
        <v>959</v>
      </c>
      <c r="U9" s="322"/>
      <c r="V9" s="322"/>
      <c r="W9" s="322"/>
      <c r="X9" s="322">
        <v>486</v>
      </c>
      <c r="Y9" s="322"/>
      <c r="Z9" s="322"/>
      <c r="AA9" s="322"/>
      <c r="AB9" s="322">
        <v>473</v>
      </c>
      <c r="AC9" s="322"/>
      <c r="AD9" s="322"/>
      <c r="AE9" s="322"/>
      <c r="AF9" s="446">
        <v>-768</v>
      </c>
      <c r="AG9" s="446"/>
      <c r="AH9" s="446"/>
      <c r="AI9" s="446"/>
    </row>
    <row r="10" spans="1:35" ht="21.95" customHeight="1">
      <c r="B10" s="352"/>
      <c r="C10" s="351"/>
      <c r="D10" s="443">
        <v>3</v>
      </c>
      <c r="E10" s="443"/>
      <c r="F10" s="351"/>
      <c r="G10" s="351"/>
      <c r="H10" s="321">
        <v>147</v>
      </c>
      <c r="I10" s="322"/>
      <c r="J10" s="322"/>
      <c r="K10" s="322"/>
      <c r="L10" s="322">
        <v>60</v>
      </c>
      <c r="M10" s="322"/>
      <c r="N10" s="322"/>
      <c r="O10" s="322"/>
      <c r="P10" s="322">
        <v>87</v>
      </c>
      <c r="Q10" s="322"/>
      <c r="R10" s="322"/>
      <c r="S10" s="322"/>
      <c r="T10" s="322">
        <v>1052</v>
      </c>
      <c r="U10" s="322"/>
      <c r="V10" s="322"/>
      <c r="W10" s="322"/>
      <c r="X10" s="322">
        <v>505</v>
      </c>
      <c r="Y10" s="322"/>
      <c r="Z10" s="322"/>
      <c r="AA10" s="322"/>
      <c r="AB10" s="322">
        <v>547</v>
      </c>
      <c r="AC10" s="322"/>
      <c r="AD10" s="322"/>
      <c r="AE10" s="322"/>
      <c r="AF10" s="446">
        <v>-905</v>
      </c>
      <c r="AG10" s="446"/>
      <c r="AH10" s="446"/>
      <c r="AI10" s="446"/>
    </row>
    <row r="11" spans="1:35" ht="21.95" customHeight="1">
      <c r="B11" s="352"/>
      <c r="C11" s="351"/>
      <c r="D11" s="443">
        <v>4</v>
      </c>
      <c r="E11" s="443"/>
      <c r="F11" s="351"/>
      <c r="G11" s="351"/>
      <c r="H11" s="321">
        <v>157</v>
      </c>
      <c r="I11" s="322"/>
      <c r="J11" s="322"/>
      <c r="K11" s="322"/>
      <c r="L11" s="322">
        <v>81</v>
      </c>
      <c r="M11" s="322"/>
      <c r="N11" s="322"/>
      <c r="O11" s="322"/>
      <c r="P11" s="322">
        <v>76</v>
      </c>
      <c r="Q11" s="322"/>
      <c r="R11" s="322"/>
      <c r="S11" s="322"/>
      <c r="T11" s="322">
        <v>1126</v>
      </c>
      <c r="U11" s="322"/>
      <c r="V11" s="322"/>
      <c r="W11" s="322"/>
      <c r="X11" s="322">
        <v>535</v>
      </c>
      <c r="Y11" s="322"/>
      <c r="Z11" s="322"/>
      <c r="AA11" s="322"/>
      <c r="AB11" s="322">
        <v>591</v>
      </c>
      <c r="AC11" s="322"/>
      <c r="AD11" s="322"/>
      <c r="AE11" s="322"/>
      <c r="AF11" s="446">
        <f t="shared" ref="AF11" si="0">H11-T11</f>
        <v>-969</v>
      </c>
      <c r="AG11" s="446"/>
      <c r="AH11" s="446"/>
      <c r="AI11" s="446"/>
    </row>
    <row r="12" spans="1:35" ht="10.5" customHeight="1">
      <c r="B12" s="351"/>
      <c r="C12" s="351"/>
      <c r="D12" s="443"/>
      <c r="E12" s="443"/>
      <c r="F12" s="351"/>
      <c r="G12" s="351"/>
      <c r="H12" s="321"/>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446"/>
      <c r="AG12" s="446"/>
      <c r="AH12" s="446"/>
      <c r="AI12" s="446"/>
    </row>
    <row r="13" spans="1:35" ht="21.95" customHeight="1">
      <c r="B13" s="351" t="s">
        <v>547</v>
      </c>
      <c r="C13" s="351"/>
      <c r="D13" s="455">
        <v>5</v>
      </c>
      <c r="E13" s="455"/>
      <c r="F13" s="351" t="s">
        <v>1</v>
      </c>
      <c r="G13" s="351"/>
      <c r="H13" s="456">
        <f>SUM(H14:K25)</f>
        <v>113</v>
      </c>
      <c r="I13" s="453"/>
      <c r="J13" s="453"/>
      <c r="K13" s="453"/>
      <c r="L13" s="453">
        <f>SUM(L14:O25)</f>
        <v>55</v>
      </c>
      <c r="M13" s="453"/>
      <c r="N13" s="453"/>
      <c r="O13" s="453"/>
      <c r="P13" s="453">
        <f>SUM(P14:S25)</f>
        <v>58</v>
      </c>
      <c r="Q13" s="453"/>
      <c r="R13" s="453"/>
      <c r="S13" s="453"/>
      <c r="T13" s="453">
        <f>SUM(T14:W25)</f>
        <v>1115</v>
      </c>
      <c r="U13" s="453"/>
      <c r="V13" s="453"/>
      <c r="W13" s="453"/>
      <c r="X13" s="453">
        <f>SUM(X14:AA25)</f>
        <v>535</v>
      </c>
      <c r="Y13" s="453"/>
      <c r="Z13" s="453"/>
      <c r="AA13" s="453"/>
      <c r="AB13" s="453">
        <f>SUM(AB14:AE25)</f>
        <v>580</v>
      </c>
      <c r="AC13" s="453"/>
      <c r="AD13" s="453"/>
      <c r="AE13" s="453"/>
      <c r="AF13" s="454">
        <f>SUM(AF14:AI25)</f>
        <v>-1002</v>
      </c>
      <c r="AG13" s="454"/>
      <c r="AH13" s="454"/>
      <c r="AI13" s="454"/>
    </row>
    <row r="14" spans="1:35" ht="21.95" customHeight="1">
      <c r="B14" s="351"/>
      <c r="C14" s="351"/>
      <c r="D14" s="443">
        <v>1</v>
      </c>
      <c r="E14" s="443"/>
      <c r="F14" s="351" t="s">
        <v>204</v>
      </c>
      <c r="G14" s="351"/>
      <c r="H14" s="321">
        <f>SUM(L14:S14)</f>
        <v>6</v>
      </c>
      <c r="I14" s="322"/>
      <c r="J14" s="322"/>
      <c r="K14" s="322"/>
      <c r="L14" s="322">
        <f>'Data_3-6'!C27</f>
        <v>4</v>
      </c>
      <c r="M14" s="322"/>
      <c r="N14" s="322"/>
      <c r="O14" s="322"/>
      <c r="P14" s="322">
        <f>'Data_3-6'!D27</f>
        <v>2</v>
      </c>
      <c r="Q14" s="322"/>
      <c r="R14" s="322"/>
      <c r="S14" s="322"/>
      <c r="T14" s="322">
        <f>X14+AB14</f>
        <v>113</v>
      </c>
      <c r="U14" s="322"/>
      <c r="V14" s="322"/>
      <c r="W14" s="322"/>
      <c r="X14" s="322">
        <f>'Data_3-6'!F27</f>
        <v>58</v>
      </c>
      <c r="Y14" s="322"/>
      <c r="Z14" s="322"/>
      <c r="AA14" s="322"/>
      <c r="AB14" s="322">
        <f>'Data_3-6'!G27</f>
        <v>55</v>
      </c>
      <c r="AC14" s="322"/>
      <c r="AD14" s="322"/>
      <c r="AE14" s="322"/>
      <c r="AF14" s="446">
        <f>H14-T14</f>
        <v>-107</v>
      </c>
      <c r="AG14" s="446"/>
      <c r="AH14" s="446"/>
      <c r="AI14" s="446"/>
    </row>
    <row r="15" spans="1:35" ht="21.95" customHeight="1">
      <c r="B15" s="351"/>
      <c r="C15" s="351"/>
      <c r="D15" s="443">
        <v>2</v>
      </c>
      <c r="E15" s="443"/>
      <c r="F15" s="351"/>
      <c r="G15" s="351"/>
      <c r="H15" s="321">
        <f t="shared" ref="H15:H25" si="1">SUM(L15:S15)</f>
        <v>11</v>
      </c>
      <c r="I15" s="322"/>
      <c r="J15" s="322"/>
      <c r="K15" s="322"/>
      <c r="L15" s="322">
        <f>'Data_3-6'!C28</f>
        <v>5</v>
      </c>
      <c r="M15" s="322"/>
      <c r="N15" s="322"/>
      <c r="O15" s="322"/>
      <c r="P15" s="322">
        <f>'Data_3-6'!D28</f>
        <v>6</v>
      </c>
      <c r="Q15" s="322"/>
      <c r="R15" s="322"/>
      <c r="S15" s="322"/>
      <c r="T15" s="322">
        <f t="shared" ref="T15:T25" si="2">X15+AB15</f>
        <v>106</v>
      </c>
      <c r="U15" s="322"/>
      <c r="V15" s="322"/>
      <c r="W15" s="322"/>
      <c r="X15" s="322">
        <f>'Data_3-6'!F28</f>
        <v>39</v>
      </c>
      <c r="Y15" s="322"/>
      <c r="Z15" s="322"/>
      <c r="AA15" s="322"/>
      <c r="AB15" s="322">
        <f>'Data_3-6'!G28</f>
        <v>67</v>
      </c>
      <c r="AC15" s="322"/>
      <c r="AD15" s="322"/>
      <c r="AE15" s="322"/>
      <c r="AF15" s="446">
        <f t="shared" ref="AF15:AF24" si="3">H15-T15</f>
        <v>-95</v>
      </c>
      <c r="AG15" s="446"/>
      <c r="AH15" s="446"/>
      <c r="AI15" s="446"/>
    </row>
    <row r="16" spans="1:35" ht="21.95" customHeight="1">
      <c r="B16" s="351"/>
      <c r="C16" s="351"/>
      <c r="D16" s="443">
        <v>3</v>
      </c>
      <c r="E16" s="443"/>
      <c r="F16" s="351"/>
      <c r="G16" s="351"/>
      <c r="H16" s="321">
        <f t="shared" si="1"/>
        <v>9</v>
      </c>
      <c r="I16" s="322"/>
      <c r="J16" s="322"/>
      <c r="K16" s="322"/>
      <c r="L16" s="322">
        <f>'Data_3-6'!C29</f>
        <v>5</v>
      </c>
      <c r="M16" s="322"/>
      <c r="N16" s="322"/>
      <c r="O16" s="322"/>
      <c r="P16" s="322">
        <f>'Data_3-6'!D29</f>
        <v>4</v>
      </c>
      <c r="Q16" s="322"/>
      <c r="R16" s="322"/>
      <c r="S16" s="322"/>
      <c r="T16" s="322">
        <f t="shared" si="2"/>
        <v>92</v>
      </c>
      <c r="U16" s="322"/>
      <c r="V16" s="322"/>
      <c r="W16" s="322"/>
      <c r="X16" s="322">
        <f>'Data_3-6'!F29</f>
        <v>44</v>
      </c>
      <c r="Y16" s="322"/>
      <c r="Z16" s="322"/>
      <c r="AA16" s="322"/>
      <c r="AB16" s="322">
        <f>'Data_3-6'!G29</f>
        <v>48</v>
      </c>
      <c r="AC16" s="322"/>
      <c r="AD16" s="322"/>
      <c r="AE16" s="322"/>
      <c r="AF16" s="446">
        <f t="shared" si="3"/>
        <v>-83</v>
      </c>
      <c r="AG16" s="446"/>
      <c r="AH16" s="446"/>
      <c r="AI16" s="446"/>
    </row>
    <row r="17" spans="2:62" ht="21.95" customHeight="1">
      <c r="B17" s="351"/>
      <c r="C17" s="351"/>
      <c r="D17" s="443">
        <v>4</v>
      </c>
      <c r="E17" s="443"/>
      <c r="F17" s="351"/>
      <c r="G17" s="351"/>
      <c r="H17" s="321">
        <f t="shared" si="1"/>
        <v>8</v>
      </c>
      <c r="I17" s="322"/>
      <c r="J17" s="322"/>
      <c r="K17" s="322"/>
      <c r="L17" s="322">
        <f>'Data_3-6'!C30</f>
        <v>5</v>
      </c>
      <c r="M17" s="322"/>
      <c r="N17" s="322"/>
      <c r="O17" s="322"/>
      <c r="P17" s="322">
        <f>'Data_3-6'!D30</f>
        <v>3</v>
      </c>
      <c r="Q17" s="322"/>
      <c r="R17" s="322"/>
      <c r="S17" s="322"/>
      <c r="T17" s="322">
        <f t="shared" si="2"/>
        <v>80</v>
      </c>
      <c r="U17" s="322"/>
      <c r="V17" s="322"/>
      <c r="W17" s="322"/>
      <c r="X17" s="322">
        <f>'Data_3-6'!F30</f>
        <v>38</v>
      </c>
      <c r="Y17" s="322"/>
      <c r="Z17" s="322"/>
      <c r="AA17" s="322"/>
      <c r="AB17" s="322">
        <f>'Data_3-6'!G30</f>
        <v>42</v>
      </c>
      <c r="AC17" s="322"/>
      <c r="AD17" s="322"/>
      <c r="AE17" s="322"/>
      <c r="AF17" s="446">
        <f t="shared" si="3"/>
        <v>-72</v>
      </c>
      <c r="AG17" s="446"/>
      <c r="AH17" s="446"/>
      <c r="AI17" s="446"/>
    </row>
    <row r="18" spans="2:62" ht="21.95" customHeight="1">
      <c r="B18" s="351"/>
      <c r="C18" s="351"/>
      <c r="D18" s="443">
        <v>5</v>
      </c>
      <c r="E18" s="443"/>
      <c r="F18" s="351"/>
      <c r="G18" s="351"/>
      <c r="H18" s="321">
        <f t="shared" si="1"/>
        <v>7</v>
      </c>
      <c r="I18" s="322"/>
      <c r="J18" s="322"/>
      <c r="K18" s="322"/>
      <c r="L18" s="322">
        <f>'Data_3-6'!C31</f>
        <v>3</v>
      </c>
      <c r="M18" s="322"/>
      <c r="N18" s="322"/>
      <c r="O18" s="322"/>
      <c r="P18" s="322">
        <f>'Data_3-6'!D31</f>
        <v>4</v>
      </c>
      <c r="Q18" s="322"/>
      <c r="R18" s="322"/>
      <c r="S18" s="322"/>
      <c r="T18" s="322">
        <f t="shared" si="2"/>
        <v>93</v>
      </c>
      <c r="U18" s="322"/>
      <c r="V18" s="322"/>
      <c r="W18" s="322"/>
      <c r="X18" s="322">
        <f>'Data_3-6'!F31</f>
        <v>53</v>
      </c>
      <c r="Y18" s="322"/>
      <c r="Z18" s="322"/>
      <c r="AA18" s="322"/>
      <c r="AB18" s="322">
        <f>'Data_3-6'!G31</f>
        <v>40</v>
      </c>
      <c r="AC18" s="322"/>
      <c r="AD18" s="322"/>
      <c r="AE18" s="322"/>
      <c r="AF18" s="446">
        <f t="shared" si="3"/>
        <v>-86</v>
      </c>
      <c r="AG18" s="446"/>
      <c r="AH18" s="446"/>
      <c r="AI18" s="446"/>
    </row>
    <row r="19" spans="2:62" ht="21.95" customHeight="1">
      <c r="B19" s="351"/>
      <c r="C19" s="351"/>
      <c r="D19" s="443">
        <v>6</v>
      </c>
      <c r="E19" s="443"/>
      <c r="F19" s="351"/>
      <c r="G19" s="351"/>
      <c r="H19" s="321">
        <f t="shared" si="1"/>
        <v>9</v>
      </c>
      <c r="I19" s="322"/>
      <c r="J19" s="322"/>
      <c r="K19" s="322"/>
      <c r="L19" s="322">
        <f>'Data_3-6'!C32</f>
        <v>3</v>
      </c>
      <c r="M19" s="322"/>
      <c r="N19" s="322"/>
      <c r="O19" s="322"/>
      <c r="P19" s="322">
        <f>'Data_3-6'!D32</f>
        <v>6</v>
      </c>
      <c r="Q19" s="322"/>
      <c r="R19" s="322"/>
      <c r="S19" s="322"/>
      <c r="T19" s="322">
        <f t="shared" si="2"/>
        <v>80</v>
      </c>
      <c r="U19" s="322"/>
      <c r="V19" s="322"/>
      <c r="W19" s="322"/>
      <c r="X19" s="322">
        <f>'Data_3-6'!F32</f>
        <v>41</v>
      </c>
      <c r="Y19" s="322"/>
      <c r="Z19" s="322"/>
      <c r="AA19" s="322"/>
      <c r="AB19" s="322">
        <f>'Data_3-6'!G32</f>
        <v>39</v>
      </c>
      <c r="AC19" s="322"/>
      <c r="AD19" s="322"/>
      <c r="AE19" s="322"/>
      <c r="AF19" s="446">
        <f t="shared" si="3"/>
        <v>-71</v>
      </c>
      <c r="AG19" s="446"/>
      <c r="AH19" s="446"/>
      <c r="AI19" s="446"/>
    </row>
    <row r="20" spans="2:62" ht="21.95" customHeight="1">
      <c r="B20" s="351"/>
      <c r="C20" s="351"/>
      <c r="D20" s="443">
        <v>7</v>
      </c>
      <c r="E20" s="443"/>
      <c r="F20" s="351"/>
      <c r="G20" s="351"/>
      <c r="H20" s="321">
        <f t="shared" si="1"/>
        <v>16</v>
      </c>
      <c r="I20" s="322"/>
      <c r="J20" s="322"/>
      <c r="K20" s="322"/>
      <c r="L20" s="322">
        <f>'Data_3-6'!C33</f>
        <v>9</v>
      </c>
      <c r="M20" s="322"/>
      <c r="N20" s="322"/>
      <c r="O20" s="322"/>
      <c r="P20" s="322">
        <f>'Data_3-6'!D33</f>
        <v>7</v>
      </c>
      <c r="Q20" s="322"/>
      <c r="R20" s="322"/>
      <c r="S20" s="322"/>
      <c r="T20" s="322">
        <f t="shared" si="2"/>
        <v>81</v>
      </c>
      <c r="U20" s="322"/>
      <c r="V20" s="322"/>
      <c r="W20" s="322"/>
      <c r="X20" s="322">
        <f>'Data_3-6'!F33</f>
        <v>34</v>
      </c>
      <c r="Y20" s="322"/>
      <c r="Z20" s="322"/>
      <c r="AA20" s="322"/>
      <c r="AB20" s="322">
        <f>'Data_3-6'!G33</f>
        <v>47</v>
      </c>
      <c r="AC20" s="322"/>
      <c r="AD20" s="322"/>
      <c r="AE20" s="322"/>
      <c r="AF20" s="446">
        <f t="shared" si="3"/>
        <v>-65</v>
      </c>
      <c r="AG20" s="446"/>
      <c r="AH20" s="446"/>
      <c r="AI20" s="446"/>
    </row>
    <row r="21" spans="2:62" ht="21.95" customHeight="1">
      <c r="B21" s="351"/>
      <c r="C21" s="351"/>
      <c r="D21" s="443">
        <v>8</v>
      </c>
      <c r="E21" s="443"/>
      <c r="F21" s="351"/>
      <c r="G21" s="351"/>
      <c r="H21" s="321">
        <f t="shared" si="1"/>
        <v>9</v>
      </c>
      <c r="I21" s="322"/>
      <c r="J21" s="322"/>
      <c r="K21" s="322"/>
      <c r="L21" s="322">
        <f>'Data_3-6'!C34</f>
        <v>1</v>
      </c>
      <c r="M21" s="322"/>
      <c r="N21" s="322"/>
      <c r="O21" s="322"/>
      <c r="P21" s="322">
        <f>'Data_3-6'!D34</f>
        <v>8</v>
      </c>
      <c r="Q21" s="322"/>
      <c r="R21" s="322"/>
      <c r="S21" s="322"/>
      <c r="T21" s="322">
        <f t="shared" si="2"/>
        <v>99</v>
      </c>
      <c r="U21" s="322"/>
      <c r="V21" s="322"/>
      <c r="W21" s="322"/>
      <c r="X21" s="322">
        <f>'Data_3-6'!F34</f>
        <v>47</v>
      </c>
      <c r="Y21" s="322"/>
      <c r="Z21" s="322"/>
      <c r="AA21" s="322"/>
      <c r="AB21" s="322">
        <f>'Data_3-6'!G34</f>
        <v>52</v>
      </c>
      <c r="AC21" s="322"/>
      <c r="AD21" s="322"/>
      <c r="AE21" s="322"/>
      <c r="AF21" s="446">
        <f t="shared" si="3"/>
        <v>-90</v>
      </c>
      <c r="AG21" s="446"/>
      <c r="AH21" s="446"/>
      <c r="AI21" s="446"/>
    </row>
    <row r="22" spans="2:62" ht="21.95" customHeight="1">
      <c r="B22" s="351"/>
      <c r="C22" s="351"/>
      <c r="D22" s="443">
        <v>9</v>
      </c>
      <c r="E22" s="443"/>
      <c r="F22" s="351"/>
      <c r="G22" s="351"/>
      <c r="H22" s="321">
        <f t="shared" si="1"/>
        <v>8</v>
      </c>
      <c r="I22" s="322"/>
      <c r="J22" s="322"/>
      <c r="K22" s="322"/>
      <c r="L22" s="322">
        <f>'Data_3-6'!C35</f>
        <v>5</v>
      </c>
      <c r="M22" s="322"/>
      <c r="N22" s="322"/>
      <c r="O22" s="322"/>
      <c r="P22" s="322">
        <f>'Data_3-6'!D35</f>
        <v>3</v>
      </c>
      <c r="Q22" s="322"/>
      <c r="R22" s="322"/>
      <c r="S22" s="322"/>
      <c r="T22" s="322">
        <f t="shared" si="2"/>
        <v>89</v>
      </c>
      <c r="U22" s="322"/>
      <c r="V22" s="322"/>
      <c r="W22" s="322"/>
      <c r="X22" s="322">
        <f>'Data_3-6'!F35</f>
        <v>38</v>
      </c>
      <c r="Y22" s="322"/>
      <c r="Z22" s="322"/>
      <c r="AA22" s="322"/>
      <c r="AB22" s="322">
        <f>'Data_3-6'!G35</f>
        <v>51</v>
      </c>
      <c r="AC22" s="322"/>
      <c r="AD22" s="322"/>
      <c r="AE22" s="322"/>
      <c r="AF22" s="446">
        <f t="shared" si="3"/>
        <v>-81</v>
      </c>
      <c r="AG22" s="446"/>
      <c r="AH22" s="446"/>
      <c r="AI22" s="446"/>
    </row>
    <row r="23" spans="2:62" ht="21.95" customHeight="1">
      <c r="B23" s="351"/>
      <c r="C23" s="351"/>
      <c r="D23" s="443">
        <v>10</v>
      </c>
      <c r="E23" s="443"/>
      <c r="F23" s="351"/>
      <c r="G23" s="351"/>
      <c r="H23" s="321">
        <f>SUM(L23:S23)</f>
        <v>7</v>
      </c>
      <c r="I23" s="322"/>
      <c r="J23" s="322"/>
      <c r="K23" s="322"/>
      <c r="L23" s="322">
        <f>'Data_3-6'!C36</f>
        <v>2</v>
      </c>
      <c r="M23" s="322"/>
      <c r="N23" s="322"/>
      <c r="O23" s="322"/>
      <c r="P23" s="322">
        <f>'Data_3-6'!D36</f>
        <v>5</v>
      </c>
      <c r="Q23" s="322"/>
      <c r="R23" s="322"/>
      <c r="S23" s="322"/>
      <c r="T23" s="322">
        <f t="shared" si="2"/>
        <v>108</v>
      </c>
      <c r="U23" s="322"/>
      <c r="V23" s="322"/>
      <c r="W23" s="322"/>
      <c r="X23" s="322">
        <f>'Data_3-6'!F36</f>
        <v>47</v>
      </c>
      <c r="Y23" s="322"/>
      <c r="Z23" s="322"/>
      <c r="AA23" s="322"/>
      <c r="AB23" s="322">
        <f>'Data_3-6'!G36</f>
        <v>61</v>
      </c>
      <c r="AC23" s="322"/>
      <c r="AD23" s="322"/>
      <c r="AE23" s="322"/>
      <c r="AF23" s="446">
        <f t="shared" si="3"/>
        <v>-101</v>
      </c>
      <c r="AG23" s="446"/>
      <c r="AH23" s="446"/>
      <c r="AI23" s="446"/>
    </row>
    <row r="24" spans="2:62" ht="21.95" customHeight="1">
      <c r="B24" s="351"/>
      <c r="C24" s="351"/>
      <c r="D24" s="443">
        <v>11</v>
      </c>
      <c r="E24" s="443"/>
      <c r="F24" s="351"/>
      <c r="G24" s="351"/>
      <c r="H24" s="321">
        <f t="shared" si="1"/>
        <v>11</v>
      </c>
      <c r="I24" s="322"/>
      <c r="J24" s="322"/>
      <c r="K24" s="322"/>
      <c r="L24" s="322">
        <f>'Data_3-6'!C37</f>
        <v>6</v>
      </c>
      <c r="M24" s="322"/>
      <c r="N24" s="322"/>
      <c r="O24" s="322"/>
      <c r="P24" s="322">
        <f>'Data_3-6'!D37</f>
        <v>5</v>
      </c>
      <c r="Q24" s="322"/>
      <c r="R24" s="322"/>
      <c r="S24" s="322"/>
      <c r="T24" s="322">
        <f t="shared" si="2"/>
        <v>96</v>
      </c>
      <c r="U24" s="322"/>
      <c r="V24" s="322"/>
      <c r="W24" s="322"/>
      <c r="X24" s="322">
        <f>'Data_3-6'!F37</f>
        <v>50</v>
      </c>
      <c r="Y24" s="322"/>
      <c r="Z24" s="322"/>
      <c r="AA24" s="322"/>
      <c r="AB24" s="322">
        <f>'Data_3-6'!G37</f>
        <v>46</v>
      </c>
      <c r="AC24" s="322"/>
      <c r="AD24" s="322"/>
      <c r="AE24" s="322"/>
      <c r="AF24" s="446">
        <f t="shared" si="3"/>
        <v>-85</v>
      </c>
      <c r="AG24" s="446"/>
      <c r="AH24" s="446"/>
      <c r="AI24" s="446"/>
    </row>
    <row r="25" spans="2:62" ht="21.95" customHeight="1">
      <c r="B25" s="354"/>
      <c r="C25" s="354"/>
      <c r="D25" s="450">
        <v>12</v>
      </c>
      <c r="E25" s="450"/>
      <c r="F25" s="354"/>
      <c r="G25" s="354"/>
      <c r="H25" s="348">
        <f t="shared" si="1"/>
        <v>12</v>
      </c>
      <c r="I25" s="451"/>
      <c r="J25" s="451"/>
      <c r="K25" s="451"/>
      <c r="L25" s="451">
        <f>'Data_3-6'!C38</f>
        <v>7</v>
      </c>
      <c r="M25" s="451"/>
      <c r="N25" s="451"/>
      <c r="O25" s="451"/>
      <c r="P25" s="451">
        <f>'Data_3-6'!D38</f>
        <v>5</v>
      </c>
      <c r="Q25" s="451"/>
      <c r="R25" s="451"/>
      <c r="S25" s="451"/>
      <c r="T25" s="451">
        <f t="shared" si="2"/>
        <v>78</v>
      </c>
      <c r="U25" s="451"/>
      <c r="V25" s="451"/>
      <c r="W25" s="451"/>
      <c r="X25" s="451">
        <f>'Data_3-6'!F38</f>
        <v>46</v>
      </c>
      <c r="Y25" s="451"/>
      <c r="Z25" s="451"/>
      <c r="AA25" s="451"/>
      <c r="AB25" s="451">
        <f>'Data_3-6'!G38</f>
        <v>32</v>
      </c>
      <c r="AC25" s="451"/>
      <c r="AD25" s="451"/>
      <c r="AE25" s="451"/>
      <c r="AF25" s="452">
        <f>H25-T25</f>
        <v>-66</v>
      </c>
      <c r="AG25" s="452"/>
      <c r="AH25" s="452"/>
      <c r="AI25" s="452"/>
    </row>
    <row r="27" spans="2:62" ht="15" thickBot="1"/>
    <row r="28" spans="2:62" ht="21.95" customHeight="1">
      <c r="B28" s="332" t="s">
        <v>198</v>
      </c>
      <c r="C28" s="332"/>
      <c r="D28" s="332"/>
      <c r="E28" s="332"/>
      <c r="F28" s="332"/>
      <c r="G28" s="333"/>
      <c r="H28" s="326" t="s">
        <v>205</v>
      </c>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7"/>
    </row>
    <row r="29" spans="2:62" ht="21.95" customHeight="1">
      <c r="B29" s="459"/>
      <c r="C29" s="459"/>
      <c r="D29" s="459"/>
      <c r="E29" s="459"/>
      <c r="F29" s="459"/>
      <c r="G29" s="460"/>
      <c r="H29" s="329" t="s">
        <v>206</v>
      </c>
      <c r="I29" s="329"/>
      <c r="J29" s="329"/>
      <c r="K29" s="329"/>
      <c r="L29" s="329"/>
      <c r="M29" s="329"/>
      <c r="N29" s="329"/>
      <c r="O29" s="329"/>
      <c r="P29" s="329"/>
      <c r="Q29" s="329"/>
      <c r="R29" s="329"/>
      <c r="S29" s="329"/>
      <c r="T29" s="329" t="s">
        <v>207</v>
      </c>
      <c r="U29" s="329"/>
      <c r="V29" s="329"/>
      <c r="W29" s="329"/>
      <c r="X29" s="329"/>
      <c r="Y29" s="329"/>
      <c r="Z29" s="329"/>
      <c r="AA29" s="329"/>
      <c r="AB29" s="329"/>
      <c r="AC29" s="329"/>
      <c r="AD29" s="329"/>
      <c r="AE29" s="329"/>
      <c r="AF29" s="329" t="s">
        <v>208</v>
      </c>
      <c r="AG29" s="329"/>
      <c r="AH29" s="329"/>
      <c r="AI29" s="330"/>
    </row>
    <row r="30" spans="2:62" ht="21.95" customHeight="1">
      <c r="B30" s="335"/>
      <c r="C30" s="335"/>
      <c r="D30" s="335"/>
      <c r="E30" s="335"/>
      <c r="F30" s="335"/>
      <c r="G30" s="336"/>
      <c r="H30" s="329" t="s">
        <v>203</v>
      </c>
      <c r="I30" s="329"/>
      <c r="J30" s="329"/>
      <c r="K30" s="329"/>
      <c r="L30" s="329" t="s">
        <v>3</v>
      </c>
      <c r="M30" s="329"/>
      <c r="N30" s="329"/>
      <c r="O30" s="329"/>
      <c r="P30" s="329" t="s">
        <v>4</v>
      </c>
      <c r="Q30" s="329"/>
      <c r="R30" s="329"/>
      <c r="S30" s="329"/>
      <c r="T30" s="329" t="s">
        <v>203</v>
      </c>
      <c r="U30" s="329"/>
      <c r="V30" s="329"/>
      <c r="W30" s="329"/>
      <c r="X30" s="329" t="s">
        <v>3</v>
      </c>
      <c r="Y30" s="329"/>
      <c r="Z30" s="329"/>
      <c r="AA30" s="329"/>
      <c r="AB30" s="329" t="s">
        <v>4</v>
      </c>
      <c r="AC30" s="329"/>
      <c r="AD30" s="329"/>
      <c r="AE30" s="329"/>
      <c r="AF30" s="329"/>
      <c r="AG30" s="329"/>
      <c r="AH30" s="329"/>
      <c r="AI30" s="330"/>
    </row>
    <row r="31" spans="2:62" ht="21.95" customHeight="1">
      <c r="B31" s="351" t="str">
        <f t="shared" ref="B31:F36" si="4">B6</f>
        <v>平成</v>
      </c>
      <c r="C31" s="351"/>
      <c r="D31" s="458">
        <f>D6</f>
        <v>29</v>
      </c>
      <c r="E31" s="458"/>
      <c r="F31" s="351" t="str">
        <f t="shared" si="4"/>
        <v>年</v>
      </c>
      <c r="G31" s="351"/>
      <c r="H31" s="344">
        <v>1681</v>
      </c>
      <c r="I31" s="345"/>
      <c r="J31" s="345"/>
      <c r="K31" s="345"/>
      <c r="L31" s="345">
        <v>972</v>
      </c>
      <c r="M31" s="345"/>
      <c r="N31" s="345"/>
      <c r="O31" s="345"/>
      <c r="P31" s="345">
        <v>709</v>
      </c>
      <c r="Q31" s="345"/>
      <c r="R31" s="345"/>
      <c r="S31" s="345"/>
      <c r="T31" s="345">
        <v>2245</v>
      </c>
      <c r="U31" s="345"/>
      <c r="V31" s="345"/>
      <c r="W31" s="345"/>
      <c r="X31" s="345">
        <v>1239</v>
      </c>
      <c r="Y31" s="345"/>
      <c r="Z31" s="345"/>
      <c r="AA31" s="345"/>
      <c r="AB31" s="345">
        <v>1006</v>
      </c>
      <c r="AC31" s="345"/>
      <c r="AD31" s="345"/>
      <c r="AE31" s="345"/>
      <c r="AF31" s="457">
        <v>-564</v>
      </c>
      <c r="AG31" s="457"/>
      <c r="AH31" s="457"/>
      <c r="AI31" s="457"/>
      <c r="AM31" s="67"/>
      <c r="AN31" s="67"/>
      <c r="AO31" s="67"/>
      <c r="AP31" s="67"/>
      <c r="AQ31" s="67"/>
      <c r="AR31" s="67"/>
      <c r="AS31" s="67"/>
      <c r="AT31" s="67"/>
      <c r="AU31" s="67"/>
      <c r="AV31" s="67"/>
      <c r="AW31" s="67"/>
      <c r="AX31" s="67"/>
      <c r="AY31" s="67"/>
      <c r="AZ31" s="67"/>
      <c r="BA31" s="67"/>
      <c r="BB31" s="67"/>
      <c r="BC31" s="67"/>
      <c r="BD31" s="67"/>
      <c r="BE31" s="67"/>
      <c r="BF31" s="67"/>
      <c r="BG31" s="68"/>
      <c r="BH31" s="68"/>
      <c r="BI31" s="68"/>
      <c r="BJ31" s="68"/>
    </row>
    <row r="32" spans="2:62" ht="21.95" customHeight="1">
      <c r="B32" s="445">
        <f t="shared" si="4"/>
        <v>0</v>
      </c>
      <c r="C32" s="445"/>
      <c r="D32" s="443">
        <f t="shared" si="4"/>
        <v>30</v>
      </c>
      <c r="E32" s="443"/>
      <c r="F32" s="445">
        <f t="shared" si="4"/>
        <v>0</v>
      </c>
      <c r="G32" s="445"/>
      <c r="H32" s="321">
        <v>1645</v>
      </c>
      <c r="I32" s="322"/>
      <c r="J32" s="322"/>
      <c r="K32" s="322"/>
      <c r="L32" s="322">
        <v>952</v>
      </c>
      <c r="M32" s="322"/>
      <c r="N32" s="322"/>
      <c r="O32" s="322"/>
      <c r="P32" s="322">
        <v>693</v>
      </c>
      <c r="Q32" s="322"/>
      <c r="R32" s="322"/>
      <c r="S32" s="322"/>
      <c r="T32" s="322">
        <v>2178</v>
      </c>
      <c r="U32" s="322"/>
      <c r="V32" s="322"/>
      <c r="W32" s="322"/>
      <c r="X32" s="322">
        <v>1188</v>
      </c>
      <c r="Y32" s="322"/>
      <c r="Z32" s="322"/>
      <c r="AA32" s="322"/>
      <c r="AB32" s="322">
        <v>990</v>
      </c>
      <c r="AC32" s="322"/>
      <c r="AD32" s="322"/>
      <c r="AE32" s="322"/>
      <c r="AF32" s="446">
        <v>-533</v>
      </c>
      <c r="AG32" s="446"/>
      <c r="AH32" s="446"/>
      <c r="AI32" s="446"/>
      <c r="AM32" s="67"/>
      <c r="AN32" s="67"/>
      <c r="AO32" s="67"/>
      <c r="AP32" s="67"/>
      <c r="AQ32" s="67"/>
      <c r="AR32" s="67"/>
      <c r="AS32" s="67"/>
      <c r="AT32" s="67"/>
      <c r="AU32" s="67"/>
      <c r="AV32" s="67"/>
      <c r="AW32" s="67"/>
      <c r="AX32" s="67"/>
      <c r="AY32" s="67"/>
      <c r="AZ32" s="67"/>
      <c r="BA32" s="67"/>
      <c r="BB32" s="67"/>
      <c r="BC32" s="67"/>
      <c r="BD32" s="67"/>
      <c r="BE32" s="67"/>
      <c r="BF32" s="67"/>
      <c r="BG32" s="68"/>
      <c r="BH32" s="68"/>
      <c r="BI32" s="68"/>
      <c r="BJ32" s="68"/>
    </row>
    <row r="33" spans="2:62" ht="21.95" customHeight="1">
      <c r="B33" s="445" t="str">
        <f t="shared" si="4"/>
        <v>令和</v>
      </c>
      <c r="C33" s="445"/>
      <c r="D33" s="443" t="str">
        <f t="shared" si="4"/>
        <v>元</v>
      </c>
      <c r="E33" s="443"/>
      <c r="F33" s="445" t="str">
        <f t="shared" si="4"/>
        <v>年</v>
      </c>
      <c r="G33" s="445"/>
      <c r="H33" s="321">
        <v>1706</v>
      </c>
      <c r="I33" s="322"/>
      <c r="J33" s="322"/>
      <c r="K33" s="322"/>
      <c r="L33" s="322">
        <v>1042</v>
      </c>
      <c r="M33" s="322"/>
      <c r="N33" s="322"/>
      <c r="O33" s="322"/>
      <c r="P33" s="322">
        <v>664</v>
      </c>
      <c r="Q33" s="322"/>
      <c r="R33" s="322"/>
      <c r="S33" s="322"/>
      <c r="T33" s="322">
        <v>2261</v>
      </c>
      <c r="U33" s="322"/>
      <c r="V33" s="322"/>
      <c r="W33" s="322"/>
      <c r="X33" s="322">
        <v>1250</v>
      </c>
      <c r="Y33" s="322"/>
      <c r="Z33" s="322"/>
      <c r="AA33" s="322"/>
      <c r="AB33" s="322">
        <v>1011</v>
      </c>
      <c r="AC33" s="322"/>
      <c r="AD33" s="322"/>
      <c r="AE33" s="322"/>
      <c r="AF33" s="446">
        <v>-555</v>
      </c>
      <c r="AG33" s="446"/>
      <c r="AH33" s="446"/>
      <c r="AI33" s="446"/>
      <c r="AM33" s="67"/>
      <c r="AN33" s="67"/>
      <c r="AO33" s="67"/>
      <c r="AP33" s="67"/>
      <c r="AQ33" s="67"/>
      <c r="AR33" s="67"/>
      <c r="AS33" s="67"/>
      <c r="AT33" s="67"/>
      <c r="AU33" s="67"/>
      <c r="AV33" s="67"/>
      <c r="AW33" s="67"/>
      <c r="AX33" s="67"/>
      <c r="AY33" s="67"/>
      <c r="AZ33" s="67"/>
      <c r="BA33" s="67"/>
      <c r="BB33" s="67"/>
      <c r="BC33" s="67"/>
      <c r="BD33" s="67"/>
      <c r="BE33" s="67"/>
      <c r="BF33" s="67"/>
      <c r="BG33" s="68"/>
      <c r="BH33" s="68"/>
      <c r="BI33" s="68"/>
      <c r="BJ33" s="68"/>
    </row>
    <row r="34" spans="2:62" ht="21.95" customHeight="1">
      <c r="B34" s="445">
        <f t="shared" si="4"/>
        <v>0</v>
      </c>
      <c r="C34" s="445"/>
      <c r="D34" s="443">
        <f t="shared" si="4"/>
        <v>2</v>
      </c>
      <c r="E34" s="443"/>
      <c r="F34" s="445">
        <f t="shared" si="4"/>
        <v>0</v>
      </c>
      <c r="G34" s="445"/>
      <c r="H34" s="321">
        <v>1477</v>
      </c>
      <c r="I34" s="322"/>
      <c r="J34" s="322"/>
      <c r="K34" s="322"/>
      <c r="L34" s="322">
        <v>905</v>
      </c>
      <c r="M34" s="322"/>
      <c r="N34" s="322"/>
      <c r="O34" s="322"/>
      <c r="P34" s="322">
        <v>572</v>
      </c>
      <c r="Q34" s="322"/>
      <c r="R34" s="322"/>
      <c r="S34" s="322"/>
      <c r="T34" s="322">
        <v>1927</v>
      </c>
      <c r="U34" s="322"/>
      <c r="V34" s="322"/>
      <c r="W34" s="322"/>
      <c r="X34" s="322">
        <v>1074</v>
      </c>
      <c r="Y34" s="322"/>
      <c r="Z34" s="322"/>
      <c r="AA34" s="322"/>
      <c r="AB34" s="322">
        <v>853</v>
      </c>
      <c r="AC34" s="322"/>
      <c r="AD34" s="322"/>
      <c r="AE34" s="322"/>
      <c r="AF34" s="446">
        <v>-450</v>
      </c>
      <c r="AG34" s="446"/>
      <c r="AH34" s="446"/>
      <c r="AI34" s="446"/>
      <c r="AM34" s="67"/>
      <c r="AN34" s="67"/>
      <c r="AO34" s="67"/>
      <c r="AP34" s="67"/>
      <c r="AQ34" s="67"/>
      <c r="AR34" s="67"/>
      <c r="AS34" s="67"/>
      <c r="AT34" s="67"/>
      <c r="AU34" s="67"/>
      <c r="AV34" s="67"/>
      <c r="AW34" s="67"/>
      <c r="AX34" s="67"/>
      <c r="AY34" s="67"/>
      <c r="AZ34" s="67"/>
      <c r="BA34" s="67"/>
      <c r="BB34" s="67"/>
      <c r="BC34" s="67"/>
      <c r="BD34" s="67"/>
      <c r="BE34" s="67"/>
      <c r="BF34" s="67"/>
      <c r="BG34" s="68"/>
      <c r="BH34" s="68"/>
      <c r="BI34" s="68"/>
      <c r="BJ34" s="68"/>
    </row>
    <row r="35" spans="2:62" ht="21.95" customHeight="1">
      <c r="B35" s="351"/>
      <c r="C35" s="351"/>
      <c r="D35" s="443">
        <f t="shared" si="4"/>
        <v>3</v>
      </c>
      <c r="E35" s="443"/>
      <c r="F35" s="351"/>
      <c r="G35" s="351"/>
      <c r="H35" s="321">
        <v>1412</v>
      </c>
      <c r="I35" s="322"/>
      <c r="J35" s="322"/>
      <c r="K35" s="322"/>
      <c r="L35" s="322">
        <v>849</v>
      </c>
      <c r="M35" s="322"/>
      <c r="N35" s="322"/>
      <c r="O35" s="322"/>
      <c r="P35" s="322">
        <v>563</v>
      </c>
      <c r="Q35" s="322"/>
      <c r="R35" s="322"/>
      <c r="S35" s="322"/>
      <c r="T35" s="322">
        <v>2031</v>
      </c>
      <c r="U35" s="322"/>
      <c r="V35" s="322"/>
      <c r="W35" s="322"/>
      <c r="X35" s="322">
        <v>1140</v>
      </c>
      <c r="Y35" s="322"/>
      <c r="Z35" s="322"/>
      <c r="AA35" s="322"/>
      <c r="AB35" s="322">
        <v>891</v>
      </c>
      <c r="AC35" s="322"/>
      <c r="AD35" s="322"/>
      <c r="AE35" s="322"/>
      <c r="AF35" s="446">
        <v>-619</v>
      </c>
      <c r="AG35" s="446"/>
      <c r="AH35" s="446"/>
      <c r="AI35" s="446"/>
      <c r="AM35" s="67"/>
      <c r="AN35" s="67"/>
      <c r="AO35" s="67"/>
      <c r="AP35" s="67"/>
      <c r="AQ35" s="67"/>
      <c r="AR35" s="67"/>
      <c r="AS35" s="67"/>
      <c r="AT35" s="67"/>
      <c r="AU35" s="67"/>
      <c r="AV35" s="67"/>
      <c r="AW35" s="67"/>
      <c r="AX35" s="67"/>
      <c r="AY35" s="67"/>
      <c r="AZ35" s="67"/>
      <c r="BA35" s="67"/>
      <c r="BB35" s="67"/>
      <c r="BC35" s="67"/>
      <c r="BD35" s="67"/>
      <c r="BE35" s="67"/>
      <c r="BF35" s="67"/>
      <c r="BG35" s="68"/>
      <c r="BH35" s="68"/>
      <c r="BI35" s="68"/>
      <c r="BJ35" s="68"/>
    </row>
    <row r="36" spans="2:62" ht="21.95" customHeight="1">
      <c r="B36" s="444">
        <f t="shared" si="4"/>
        <v>0</v>
      </c>
      <c r="C36" s="445"/>
      <c r="D36" s="447">
        <f t="shared" si="4"/>
        <v>4</v>
      </c>
      <c r="E36" s="447"/>
      <c r="F36" s="445">
        <f t="shared" si="4"/>
        <v>0</v>
      </c>
      <c r="G36" s="445"/>
      <c r="H36" s="321">
        <v>1896</v>
      </c>
      <c r="I36" s="322"/>
      <c r="J36" s="322"/>
      <c r="K36" s="322"/>
      <c r="L36" s="322">
        <v>1169</v>
      </c>
      <c r="M36" s="322"/>
      <c r="N36" s="322"/>
      <c r="O36" s="322"/>
      <c r="P36" s="322">
        <v>727</v>
      </c>
      <c r="Q36" s="322"/>
      <c r="R36" s="322"/>
      <c r="S36" s="322"/>
      <c r="T36" s="322">
        <v>2140</v>
      </c>
      <c r="U36" s="322"/>
      <c r="V36" s="322"/>
      <c r="W36" s="322"/>
      <c r="X36" s="322">
        <v>1208</v>
      </c>
      <c r="Y36" s="322"/>
      <c r="Z36" s="322"/>
      <c r="AA36" s="322"/>
      <c r="AB36" s="322">
        <v>932</v>
      </c>
      <c r="AC36" s="322"/>
      <c r="AD36" s="322"/>
      <c r="AE36" s="322"/>
      <c r="AF36" s="446">
        <f t="shared" ref="AF36" si="5">H36-T36</f>
        <v>-244</v>
      </c>
      <c r="AG36" s="446"/>
      <c r="AH36" s="446"/>
      <c r="AI36" s="446"/>
      <c r="AM36" s="67"/>
      <c r="AN36" s="67"/>
      <c r="AO36" s="67"/>
      <c r="AP36" s="67"/>
      <c r="AQ36" s="67"/>
      <c r="AR36" s="67"/>
      <c r="AS36" s="67"/>
      <c r="AT36" s="67"/>
      <c r="AU36" s="67"/>
      <c r="AV36" s="67"/>
      <c r="AW36" s="67"/>
      <c r="AX36" s="67"/>
      <c r="AY36" s="67"/>
      <c r="AZ36" s="67"/>
      <c r="BA36" s="67"/>
      <c r="BB36" s="67"/>
      <c r="BC36" s="67"/>
      <c r="BD36" s="67"/>
      <c r="BE36" s="67"/>
      <c r="BF36" s="67"/>
      <c r="BG36" s="68"/>
      <c r="BH36" s="68"/>
      <c r="BI36" s="68"/>
      <c r="BJ36" s="68"/>
    </row>
    <row r="37" spans="2:62" ht="10.5" customHeight="1">
      <c r="B37" s="351"/>
      <c r="C37" s="351"/>
      <c r="D37" s="443"/>
      <c r="E37" s="443"/>
      <c r="F37" s="351"/>
      <c r="G37" s="351"/>
      <c r="H37" s="321"/>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414"/>
      <c r="AG37" s="414"/>
      <c r="AH37" s="414"/>
      <c r="AI37" s="414"/>
      <c r="AM37" s="67"/>
      <c r="AN37" s="67"/>
      <c r="AO37" s="67"/>
      <c r="AP37" s="67"/>
      <c r="AQ37" s="67"/>
      <c r="AR37" s="67"/>
      <c r="AS37" s="67"/>
      <c r="AT37" s="67"/>
      <c r="AU37" s="67"/>
      <c r="AV37" s="67"/>
      <c r="AW37" s="67"/>
      <c r="AX37" s="67"/>
      <c r="AY37" s="67"/>
      <c r="AZ37" s="67"/>
      <c r="BA37" s="67"/>
      <c r="BB37" s="67"/>
      <c r="BC37" s="67"/>
      <c r="BD37" s="67"/>
      <c r="BE37" s="67"/>
      <c r="BF37" s="67"/>
      <c r="BG37" s="33"/>
      <c r="BH37" s="33"/>
      <c r="BI37" s="33"/>
      <c r="BJ37" s="33"/>
    </row>
    <row r="38" spans="2:62" ht="21.95" customHeight="1">
      <c r="B38" s="351" t="s">
        <v>547</v>
      </c>
      <c r="C38" s="351"/>
      <c r="D38" s="455">
        <f t="shared" ref="D38" si="6">$D$13</f>
        <v>5</v>
      </c>
      <c r="E38" s="455"/>
      <c r="F38" s="351" t="s">
        <v>1</v>
      </c>
      <c r="G38" s="351"/>
      <c r="H38" s="456">
        <f>SUM(H39:K50)</f>
        <v>1695</v>
      </c>
      <c r="I38" s="453"/>
      <c r="J38" s="453"/>
      <c r="K38" s="453"/>
      <c r="L38" s="453">
        <f>SUM(L39:O50)</f>
        <v>1082</v>
      </c>
      <c r="M38" s="453"/>
      <c r="N38" s="453"/>
      <c r="O38" s="453"/>
      <c r="P38" s="453">
        <f>SUM(P39:S50)</f>
        <v>613</v>
      </c>
      <c r="Q38" s="453"/>
      <c r="R38" s="453"/>
      <c r="S38" s="453"/>
      <c r="T38" s="453">
        <f>SUM(T39:W50)</f>
        <v>2037</v>
      </c>
      <c r="U38" s="453"/>
      <c r="V38" s="453"/>
      <c r="W38" s="453"/>
      <c r="X38" s="453">
        <f>SUM(X39:AA50)</f>
        <v>1208</v>
      </c>
      <c r="Y38" s="453"/>
      <c r="Z38" s="453"/>
      <c r="AA38" s="453"/>
      <c r="AB38" s="453">
        <f>SUM(AB39:AE50)</f>
        <v>829</v>
      </c>
      <c r="AC38" s="453"/>
      <c r="AD38" s="453"/>
      <c r="AE38" s="453"/>
      <c r="AF38" s="454">
        <f>SUM(AF39:AI50)</f>
        <v>-342</v>
      </c>
      <c r="AG38" s="454"/>
      <c r="AH38" s="454"/>
      <c r="AI38" s="454"/>
    </row>
    <row r="39" spans="2:62" ht="21.95" customHeight="1">
      <c r="B39" s="351"/>
      <c r="C39" s="351"/>
      <c r="D39" s="443">
        <v>1</v>
      </c>
      <c r="E39" s="443"/>
      <c r="F39" s="351" t="s">
        <v>204</v>
      </c>
      <c r="G39" s="351"/>
      <c r="H39" s="321">
        <f>SUM(L39:S39)</f>
        <v>116</v>
      </c>
      <c r="I39" s="322"/>
      <c r="J39" s="322"/>
      <c r="K39" s="322"/>
      <c r="L39" s="322">
        <f>'Data_3-6'!L27</f>
        <v>77</v>
      </c>
      <c r="M39" s="322"/>
      <c r="N39" s="322"/>
      <c r="O39" s="322"/>
      <c r="P39" s="322">
        <f>'Data_3-6'!M27</f>
        <v>39</v>
      </c>
      <c r="Q39" s="322"/>
      <c r="R39" s="322"/>
      <c r="S39" s="322"/>
      <c r="T39" s="322">
        <f>X39+AB39</f>
        <v>168</v>
      </c>
      <c r="U39" s="322"/>
      <c r="V39" s="322"/>
      <c r="W39" s="322"/>
      <c r="X39" s="322">
        <f>'Data_3-6'!P27</f>
        <v>106</v>
      </c>
      <c r="Y39" s="322"/>
      <c r="Z39" s="322"/>
      <c r="AA39" s="322"/>
      <c r="AB39" s="322">
        <f>'Data_3-6'!Q27</f>
        <v>62</v>
      </c>
      <c r="AC39" s="322"/>
      <c r="AD39" s="322"/>
      <c r="AE39" s="322"/>
      <c r="AF39" s="446">
        <f>H39-T39</f>
        <v>-52</v>
      </c>
      <c r="AG39" s="446"/>
      <c r="AH39" s="446"/>
      <c r="AI39" s="446"/>
    </row>
    <row r="40" spans="2:62" ht="21.95" customHeight="1">
      <c r="B40" s="351"/>
      <c r="C40" s="351"/>
      <c r="D40" s="443">
        <v>2</v>
      </c>
      <c r="E40" s="443"/>
      <c r="F40" s="351"/>
      <c r="G40" s="351"/>
      <c r="H40" s="321">
        <f t="shared" ref="H40:H50" si="7">SUM(L40:S40)</f>
        <v>101</v>
      </c>
      <c r="I40" s="322"/>
      <c r="J40" s="322"/>
      <c r="K40" s="322"/>
      <c r="L40" s="322">
        <f>'Data_3-6'!L28</f>
        <v>66</v>
      </c>
      <c r="M40" s="322"/>
      <c r="N40" s="322"/>
      <c r="O40" s="322"/>
      <c r="P40" s="322">
        <f>'Data_3-6'!M28</f>
        <v>35</v>
      </c>
      <c r="Q40" s="322"/>
      <c r="R40" s="322"/>
      <c r="S40" s="322"/>
      <c r="T40" s="322">
        <f t="shared" ref="T40:T50" si="8">X40+AB40</f>
        <v>162</v>
      </c>
      <c r="U40" s="322"/>
      <c r="V40" s="322"/>
      <c r="W40" s="322"/>
      <c r="X40" s="322">
        <f>'Data_3-6'!P28</f>
        <v>101</v>
      </c>
      <c r="Y40" s="322"/>
      <c r="Z40" s="322"/>
      <c r="AA40" s="322"/>
      <c r="AB40" s="322">
        <f>'Data_3-6'!Q28</f>
        <v>61</v>
      </c>
      <c r="AC40" s="322"/>
      <c r="AD40" s="322"/>
      <c r="AE40" s="322"/>
      <c r="AF40" s="446">
        <f t="shared" ref="AF40:AF45" si="9">H40-T40</f>
        <v>-61</v>
      </c>
      <c r="AG40" s="446"/>
      <c r="AH40" s="446"/>
      <c r="AI40" s="446"/>
    </row>
    <row r="41" spans="2:62" ht="21.95" customHeight="1">
      <c r="B41" s="351"/>
      <c r="C41" s="351"/>
      <c r="D41" s="443">
        <v>3</v>
      </c>
      <c r="E41" s="443"/>
      <c r="F41" s="351"/>
      <c r="G41" s="351"/>
      <c r="H41" s="321">
        <f t="shared" si="7"/>
        <v>221</v>
      </c>
      <c r="I41" s="322"/>
      <c r="J41" s="322"/>
      <c r="K41" s="322"/>
      <c r="L41" s="322">
        <f>'Data_3-6'!L29</f>
        <v>154</v>
      </c>
      <c r="M41" s="322"/>
      <c r="N41" s="322"/>
      <c r="O41" s="322"/>
      <c r="P41" s="322">
        <f>'Data_3-6'!M29</f>
        <v>67</v>
      </c>
      <c r="Q41" s="322"/>
      <c r="R41" s="322"/>
      <c r="S41" s="322"/>
      <c r="T41" s="322">
        <f t="shared" si="8"/>
        <v>372</v>
      </c>
      <c r="U41" s="322"/>
      <c r="V41" s="322"/>
      <c r="W41" s="322"/>
      <c r="X41" s="322">
        <f>'Data_3-6'!P29</f>
        <v>191</v>
      </c>
      <c r="Y41" s="322"/>
      <c r="Z41" s="322"/>
      <c r="AA41" s="322"/>
      <c r="AB41" s="322">
        <f>'Data_3-6'!Q29</f>
        <v>181</v>
      </c>
      <c r="AC41" s="322"/>
      <c r="AD41" s="322"/>
      <c r="AE41" s="322"/>
      <c r="AF41" s="446">
        <f t="shared" si="9"/>
        <v>-151</v>
      </c>
      <c r="AG41" s="446"/>
      <c r="AH41" s="446"/>
      <c r="AI41" s="446"/>
    </row>
    <row r="42" spans="2:62" ht="21.95" customHeight="1">
      <c r="B42" s="351"/>
      <c r="C42" s="351"/>
      <c r="D42" s="443">
        <v>4</v>
      </c>
      <c r="E42" s="443"/>
      <c r="F42" s="351"/>
      <c r="G42" s="351"/>
      <c r="H42" s="321">
        <f t="shared" si="7"/>
        <v>231</v>
      </c>
      <c r="I42" s="322"/>
      <c r="J42" s="322"/>
      <c r="K42" s="322"/>
      <c r="L42" s="322">
        <f>'Data_3-6'!L30</f>
        <v>146</v>
      </c>
      <c r="M42" s="322"/>
      <c r="N42" s="322"/>
      <c r="O42" s="322"/>
      <c r="P42" s="322">
        <f>'Data_3-6'!M30</f>
        <v>85</v>
      </c>
      <c r="Q42" s="322"/>
      <c r="R42" s="322"/>
      <c r="S42" s="322"/>
      <c r="T42" s="322">
        <f t="shared" si="8"/>
        <v>237</v>
      </c>
      <c r="U42" s="322"/>
      <c r="V42" s="322"/>
      <c r="W42" s="322"/>
      <c r="X42" s="322">
        <f>'Data_3-6'!P30</f>
        <v>143</v>
      </c>
      <c r="Y42" s="322"/>
      <c r="Z42" s="322"/>
      <c r="AA42" s="322"/>
      <c r="AB42" s="322">
        <f>'Data_3-6'!Q30</f>
        <v>94</v>
      </c>
      <c r="AC42" s="322"/>
      <c r="AD42" s="322"/>
      <c r="AE42" s="322"/>
      <c r="AF42" s="446">
        <f t="shared" si="9"/>
        <v>-6</v>
      </c>
      <c r="AG42" s="446"/>
      <c r="AH42" s="446"/>
      <c r="AI42" s="446"/>
    </row>
    <row r="43" spans="2:62" ht="21.95" customHeight="1">
      <c r="B43" s="351"/>
      <c r="C43" s="351"/>
      <c r="D43" s="443">
        <v>5</v>
      </c>
      <c r="E43" s="443"/>
      <c r="F43" s="351"/>
      <c r="G43" s="351"/>
      <c r="H43" s="321">
        <f t="shared" si="7"/>
        <v>129</v>
      </c>
      <c r="I43" s="322"/>
      <c r="J43" s="322"/>
      <c r="K43" s="322"/>
      <c r="L43" s="322">
        <f>'Data_3-6'!L31</f>
        <v>79</v>
      </c>
      <c r="M43" s="322"/>
      <c r="N43" s="322"/>
      <c r="O43" s="322"/>
      <c r="P43" s="322">
        <f>'Data_3-6'!M31</f>
        <v>50</v>
      </c>
      <c r="Q43" s="322"/>
      <c r="R43" s="322"/>
      <c r="S43" s="322"/>
      <c r="T43" s="322">
        <f t="shared" si="8"/>
        <v>156</v>
      </c>
      <c r="U43" s="322"/>
      <c r="V43" s="322"/>
      <c r="W43" s="322"/>
      <c r="X43" s="322">
        <f>'Data_3-6'!P31</f>
        <v>95</v>
      </c>
      <c r="Y43" s="322"/>
      <c r="Z43" s="322"/>
      <c r="AA43" s="322"/>
      <c r="AB43" s="322">
        <f>'Data_3-6'!Q31</f>
        <v>61</v>
      </c>
      <c r="AC43" s="322"/>
      <c r="AD43" s="322"/>
      <c r="AE43" s="322"/>
      <c r="AF43" s="446">
        <f t="shared" si="9"/>
        <v>-27</v>
      </c>
      <c r="AG43" s="446"/>
      <c r="AH43" s="446"/>
      <c r="AI43" s="446"/>
    </row>
    <row r="44" spans="2:62" ht="21.95" customHeight="1">
      <c r="B44" s="351"/>
      <c r="C44" s="351"/>
      <c r="D44" s="443">
        <v>6</v>
      </c>
      <c r="E44" s="443"/>
      <c r="F44" s="351"/>
      <c r="G44" s="351"/>
      <c r="H44" s="321">
        <f t="shared" si="7"/>
        <v>108</v>
      </c>
      <c r="I44" s="322"/>
      <c r="J44" s="322"/>
      <c r="K44" s="322"/>
      <c r="L44" s="322">
        <f>'Data_3-6'!L32</f>
        <v>63</v>
      </c>
      <c r="M44" s="322"/>
      <c r="N44" s="322"/>
      <c r="O44" s="322"/>
      <c r="P44" s="322">
        <f>'Data_3-6'!M32</f>
        <v>45</v>
      </c>
      <c r="Q44" s="322"/>
      <c r="R44" s="322"/>
      <c r="S44" s="322"/>
      <c r="T44" s="322">
        <f t="shared" si="8"/>
        <v>142</v>
      </c>
      <c r="U44" s="322"/>
      <c r="V44" s="322"/>
      <c r="W44" s="322"/>
      <c r="X44" s="322">
        <f>'Data_3-6'!P32</f>
        <v>90</v>
      </c>
      <c r="Y44" s="322"/>
      <c r="Z44" s="322"/>
      <c r="AA44" s="322"/>
      <c r="AB44" s="322">
        <f>'Data_3-6'!Q32</f>
        <v>52</v>
      </c>
      <c r="AC44" s="322"/>
      <c r="AD44" s="322"/>
      <c r="AE44" s="322"/>
      <c r="AF44" s="446">
        <f t="shared" si="9"/>
        <v>-34</v>
      </c>
      <c r="AG44" s="446"/>
      <c r="AH44" s="446"/>
      <c r="AI44" s="446"/>
    </row>
    <row r="45" spans="2:62" ht="21.95" customHeight="1">
      <c r="B45" s="351"/>
      <c r="C45" s="351"/>
      <c r="D45" s="443">
        <v>7</v>
      </c>
      <c r="E45" s="443"/>
      <c r="F45" s="351"/>
      <c r="G45" s="351"/>
      <c r="H45" s="321">
        <f t="shared" si="7"/>
        <v>179</v>
      </c>
      <c r="I45" s="322"/>
      <c r="J45" s="322"/>
      <c r="K45" s="322"/>
      <c r="L45" s="322">
        <f>'Data_3-6'!L33</f>
        <v>119</v>
      </c>
      <c r="M45" s="322"/>
      <c r="N45" s="322"/>
      <c r="O45" s="322"/>
      <c r="P45" s="322">
        <f>'Data_3-6'!M33</f>
        <v>60</v>
      </c>
      <c r="Q45" s="322"/>
      <c r="R45" s="322"/>
      <c r="S45" s="322"/>
      <c r="T45" s="322">
        <f t="shared" si="8"/>
        <v>166</v>
      </c>
      <c r="U45" s="322"/>
      <c r="V45" s="322"/>
      <c r="W45" s="322"/>
      <c r="X45" s="322">
        <f>'Data_3-6'!P33</f>
        <v>104</v>
      </c>
      <c r="Y45" s="322"/>
      <c r="Z45" s="322"/>
      <c r="AA45" s="322"/>
      <c r="AB45" s="322">
        <f>'Data_3-6'!Q33</f>
        <v>62</v>
      </c>
      <c r="AC45" s="322"/>
      <c r="AD45" s="322"/>
      <c r="AE45" s="322"/>
      <c r="AF45" s="446">
        <f t="shared" si="9"/>
        <v>13</v>
      </c>
      <c r="AG45" s="446"/>
      <c r="AH45" s="446"/>
      <c r="AI45" s="446"/>
    </row>
    <row r="46" spans="2:62" ht="21.95" customHeight="1">
      <c r="B46" s="351"/>
      <c r="C46" s="351"/>
      <c r="D46" s="443">
        <v>8</v>
      </c>
      <c r="E46" s="443"/>
      <c r="F46" s="351"/>
      <c r="G46" s="351"/>
      <c r="H46" s="321">
        <f t="shared" si="7"/>
        <v>104</v>
      </c>
      <c r="I46" s="322"/>
      <c r="J46" s="322"/>
      <c r="K46" s="322"/>
      <c r="L46" s="322">
        <f>'Data_3-6'!L34</f>
        <v>65</v>
      </c>
      <c r="M46" s="322"/>
      <c r="N46" s="322"/>
      <c r="O46" s="322"/>
      <c r="P46" s="322">
        <f>'Data_3-6'!M34</f>
        <v>39</v>
      </c>
      <c r="Q46" s="322"/>
      <c r="R46" s="322"/>
      <c r="S46" s="322"/>
      <c r="T46" s="322">
        <f t="shared" si="8"/>
        <v>124</v>
      </c>
      <c r="U46" s="322"/>
      <c r="V46" s="322"/>
      <c r="W46" s="322"/>
      <c r="X46" s="322">
        <f>'Data_3-6'!P34</f>
        <v>77</v>
      </c>
      <c r="Y46" s="322"/>
      <c r="Z46" s="322"/>
      <c r="AA46" s="322"/>
      <c r="AB46" s="322">
        <f>'Data_3-6'!Q34</f>
        <v>47</v>
      </c>
      <c r="AC46" s="322"/>
      <c r="AD46" s="322"/>
      <c r="AE46" s="322"/>
      <c r="AF46" s="446">
        <f>H46-T46</f>
        <v>-20</v>
      </c>
      <c r="AG46" s="446"/>
      <c r="AH46" s="446"/>
      <c r="AI46" s="446"/>
    </row>
    <row r="47" spans="2:62" ht="21.95" customHeight="1">
      <c r="B47" s="351"/>
      <c r="C47" s="351"/>
      <c r="D47" s="443">
        <v>9</v>
      </c>
      <c r="E47" s="443"/>
      <c r="F47" s="351"/>
      <c r="G47" s="351"/>
      <c r="H47" s="321">
        <f t="shared" si="7"/>
        <v>165</v>
      </c>
      <c r="I47" s="322"/>
      <c r="J47" s="322"/>
      <c r="K47" s="322"/>
      <c r="L47" s="322">
        <f>'Data_3-6'!L35</f>
        <v>102</v>
      </c>
      <c r="M47" s="322"/>
      <c r="N47" s="322"/>
      <c r="O47" s="322"/>
      <c r="P47" s="322">
        <f>'Data_3-6'!M35</f>
        <v>63</v>
      </c>
      <c r="Q47" s="322"/>
      <c r="R47" s="322"/>
      <c r="S47" s="322"/>
      <c r="T47" s="322">
        <f t="shared" si="8"/>
        <v>127</v>
      </c>
      <c r="U47" s="322"/>
      <c r="V47" s="322"/>
      <c r="W47" s="322"/>
      <c r="X47" s="322">
        <f>'Data_3-6'!P35</f>
        <v>85</v>
      </c>
      <c r="Y47" s="322"/>
      <c r="Z47" s="322"/>
      <c r="AA47" s="322"/>
      <c r="AB47" s="322">
        <f>'Data_3-6'!Q35</f>
        <v>42</v>
      </c>
      <c r="AC47" s="322"/>
      <c r="AD47" s="322"/>
      <c r="AE47" s="322"/>
      <c r="AF47" s="446">
        <f>H47-T47</f>
        <v>38</v>
      </c>
      <c r="AG47" s="446"/>
      <c r="AH47" s="446"/>
      <c r="AI47" s="446"/>
    </row>
    <row r="48" spans="2:62" ht="21.95" customHeight="1">
      <c r="B48" s="351"/>
      <c r="C48" s="351"/>
      <c r="D48" s="443">
        <v>10</v>
      </c>
      <c r="E48" s="443"/>
      <c r="F48" s="351"/>
      <c r="G48" s="351"/>
      <c r="H48" s="321">
        <f t="shared" si="7"/>
        <v>101</v>
      </c>
      <c r="I48" s="322"/>
      <c r="J48" s="322"/>
      <c r="K48" s="322"/>
      <c r="L48" s="322">
        <f>'Data_3-6'!L36</f>
        <v>62</v>
      </c>
      <c r="M48" s="322"/>
      <c r="N48" s="322"/>
      <c r="O48" s="322"/>
      <c r="P48" s="322">
        <f>'Data_3-6'!M36</f>
        <v>39</v>
      </c>
      <c r="Q48" s="322"/>
      <c r="R48" s="322"/>
      <c r="S48" s="322"/>
      <c r="T48" s="322">
        <f t="shared" si="8"/>
        <v>142</v>
      </c>
      <c r="U48" s="322"/>
      <c r="V48" s="322"/>
      <c r="W48" s="322"/>
      <c r="X48" s="322">
        <f>'Data_3-6'!P36</f>
        <v>78</v>
      </c>
      <c r="Y48" s="322"/>
      <c r="Z48" s="322"/>
      <c r="AA48" s="322"/>
      <c r="AB48" s="322">
        <f>'Data_3-6'!Q36</f>
        <v>64</v>
      </c>
      <c r="AC48" s="322"/>
      <c r="AD48" s="322"/>
      <c r="AE48" s="322"/>
      <c r="AF48" s="446">
        <f>H48-T48</f>
        <v>-41</v>
      </c>
      <c r="AG48" s="446"/>
      <c r="AH48" s="446"/>
      <c r="AI48" s="446"/>
    </row>
    <row r="49" spans="2:35" ht="21.95" customHeight="1">
      <c r="B49" s="351"/>
      <c r="C49" s="351"/>
      <c r="D49" s="443">
        <v>11</v>
      </c>
      <c r="E49" s="443"/>
      <c r="F49" s="351"/>
      <c r="G49" s="351"/>
      <c r="H49" s="321">
        <f t="shared" si="7"/>
        <v>152</v>
      </c>
      <c r="I49" s="322"/>
      <c r="J49" s="322"/>
      <c r="K49" s="322"/>
      <c r="L49" s="322">
        <f>'Data_3-6'!L37</f>
        <v>98</v>
      </c>
      <c r="M49" s="322"/>
      <c r="N49" s="322"/>
      <c r="O49" s="322"/>
      <c r="P49" s="322">
        <f>'Data_3-6'!M37</f>
        <v>54</v>
      </c>
      <c r="Q49" s="322"/>
      <c r="R49" s="322"/>
      <c r="S49" s="322"/>
      <c r="T49" s="322">
        <f t="shared" si="8"/>
        <v>102</v>
      </c>
      <c r="U49" s="322"/>
      <c r="V49" s="322"/>
      <c r="W49" s="322"/>
      <c r="X49" s="322">
        <f>'Data_3-6'!P37</f>
        <v>59</v>
      </c>
      <c r="Y49" s="322"/>
      <c r="Z49" s="322"/>
      <c r="AA49" s="322"/>
      <c r="AB49" s="322">
        <f>'Data_3-6'!Q37</f>
        <v>43</v>
      </c>
      <c r="AC49" s="322"/>
      <c r="AD49" s="322"/>
      <c r="AE49" s="322"/>
      <c r="AF49" s="446">
        <f>H49-T49</f>
        <v>50</v>
      </c>
      <c r="AG49" s="446"/>
      <c r="AH49" s="446"/>
      <c r="AI49" s="446"/>
    </row>
    <row r="50" spans="2:35" ht="21.95" customHeight="1">
      <c r="B50" s="354"/>
      <c r="C50" s="354"/>
      <c r="D50" s="450">
        <v>12</v>
      </c>
      <c r="E50" s="450"/>
      <c r="F50" s="354"/>
      <c r="G50" s="354"/>
      <c r="H50" s="348">
        <f t="shared" si="7"/>
        <v>88</v>
      </c>
      <c r="I50" s="451"/>
      <c r="J50" s="451"/>
      <c r="K50" s="451"/>
      <c r="L50" s="451">
        <f>'Data_3-6'!L38</f>
        <v>51</v>
      </c>
      <c r="M50" s="451"/>
      <c r="N50" s="451"/>
      <c r="O50" s="451"/>
      <c r="P50" s="451">
        <f>'Data_3-6'!M38</f>
        <v>37</v>
      </c>
      <c r="Q50" s="451"/>
      <c r="R50" s="451"/>
      <c r="S50" s="451"/>
      <c r="T50" s="451">
        <f t="shared" si="8"/>
        <v>139</v>
      </c>
      <c r="U50" s="451"/>
      <c r="V50" s="451"/>
      <c r="W50" s="451"/>
      <c r="X50" s="451">
        <f>'Data_3-6'!P38</f>
        <v>79</v>
      </c>
      <c r="Y50" s="451"/>
      <c r="Z50" s="451"/>
      <c r="AA50" s="451"/>
      <c r="AB50" s="451">
        <f>'Data_3-6'!Q38</f>
        <v>60</v>
      </c>
      <c r="AC50" s="451"/>
      <c r="AD50" s="451"/>
      <c r="AE50" s="451"/>
      <c r="AF50" s="452">
        <f>H50-T50</f>
        <v>-51</v>
      </c>
      <c r="AG50" s="452"/>
      <c r="AH50" s="452"/>
      <c r="AI50" s="452"/>
    </row>
    <row r="51" spans="2:35" ht="25.5" customHeight="1">
      <c r="M51" s="448" t="s">
        <v>209</v>
      </c>
      <c r="N51" s="449"/>
      <c r="O51" s="449"/>
      <c r="P51" s="449"/>
      <c r="Q51" s="449"/>
      <c r="R51" s="449"/>
      <c r="S51" s="449"/>
      <c r="T51" s="449"/>
      <c r="U51" s="449"/>
      <c r="V51" s="449"/>
      <c r="W51" s="449"/>
      <c r="X51" s="449"/>
      <c r="Y51" s="449"/>
      <c r="Z51" s="449"/>
      <c r="AA51" s="449"/>
      <c r="AB51" s="449"/>
      <c r="AC51" s="449"/>
      <c r="AD51" s="449"/>
      <c r="AE51" s="449"/>
      <c r="AF51" s="449"/>
      <c r="AG51" s="449"/>
      <c r="AH51" s="449"/>
      <c r="AI51" s="449"/>
    </row>
  </sheetData>
  <mergeCells count="424">
    <mergeCell ref="A1:AI1"/>
    <mergeCell ref="B3:G5"/>
    <mergeCell ref="H3:AI3"/>
    <mergeCell ref="H4:S4"/>
    <mergeCell ref="T4:AE4"/>
    <mergeCell ref="AF4:AI5"/>
    <mergeCell ref="H5:K5"/>
    <mergeCell ref="L5:O5"/>
    <mergeCell ref="P5:S5"/>
    <mergeCell ref="T5:W5"/>
    <mergeCell ref="X5:AA5"/>
    <mergeCell ref="AB5:AE5"/>
    <mergeCell ref="AF6:AI6"/>
    <mergeCell ref="B8:C8"/>
    <mergeCell ref="D8:E8"/>
    <mergeCell ref="F8:G8"/>
    <mergeCell ref="H7:K7"/>
    <mergeCell ref="L7:O7"/>
    <mergeCell ref="P7:S7"/>
    <mergeCell ref="T7:W7"/>
    <mergeCell ref="X7:AA7"/>
    <mergeCell ref="AB7:AE7"/>
    <mergeCell ref="AF7:AI7"/>
    <mergeCell ref="B7:C7"/>
    <mergeCell ref="D7:E7"/>
    <mergeCell ref="F7:G7"/>
    <mergeCell ref="H6:K6"/>
    <mergeCell ref="L6:O6"/>
    <mergeCell ref="P6:S6"/>
    <mergeCell ref="T6:W6"/>
    <mergeCell ref="X6:AA6"/>
    <mergeCell ref="AB6:AE6"/>
    <mergeCell ref="B6:C6"/>
    <mergeCell ref="D6:E6"/>
    <mergeCell ref="F6:G6"/>
    <mergeCell ref="AF8:AI8"/>
    <mergeCell ref="B9:C9"/>
    <mergeCell ref="D9:E9"/>
    <mergeCell ref="F9:G9"/>
    <mergeCell ref="H8:K8"/>
    <mergeCell ref="L8:O8"/>
    <mergeCell ref="P8:S8"/>
    <mergeCell ref="T8:W8"/>
    <mergeCell ref="X8:AA8"/>
    <mergeCell ref="AB8:AE8"/>
    <mergeCell ref="D11:E11"/>
    <mergeCell ref="F11:G11"/>
    <mergeCell ref="H9:K9"/>
    <mergeCell ref="L9:O9"/>
    <mergeCell ref="P9:S9"/>
    <mergeCell ref="T9:W9"/>
    <mergeCell ref="X9:AA9"/>
    <mergeCell ref="AB9:AE9"/>
    <mergeCell ref="AF9:AI9"/>
    <mergeCell ref="T11:W11"/>
    <mergeCell ref="X11:AA11"/>
    <mergeCell ref="AB11:AE11"/>
    <mergeCell ref="AF11:AI11"/>
    <mergeCell ref="AF10:AI10"/>
    <mergeCell ref="AF12:AI12"/>
    <mergeCell ref="B11:C11"/>
    <mergeCell ref="D13:E13"/>
    <mergeCell ref="H13:K13"/>
    <mergeCell ref="L13:O13"/>
    <mergeCell ref="P13:S13"/>
    <mergeCell ref="T13:W13"/>
    <mergeCell ref="X13:AA13"/>
    <mergeCell ref="AB13:AE13"/>
    <mergeCell ref="AF13:AI13"/>
    <mergeCell ref="B12:C12"/>
    <mergeCell ref="D12:E12"/>
    <mergeCell ref="F12:G12"/>
    <mergeCell ref="H12:K12"/>
    <mergeCell ref="L12:O12"/>
    <mergeCell ref="P12:S12"/>
    <mergeCell ref="T12:W12"/>
    <mergeCell ref="X12:AA12"/>
    <mergeCell ref="AB12:AE12"/>
    <mergeCell ref="F13:G13"/>
    <mergeCell ref="B13:C13"/>
    <mergeCell ref="H11:K11"/>
    <mergeCell ref="L11:O11"/>
    <mergeCell ref="P11:S11"/>
    <mergeCell ref="T14:W14"/>
    <mergeCell ref="X14:AA14"/>
    <mergeCell ref="AB14:AE14"/>
    <mergeCell ref="AF14:AI14"/>
    <mergeCell ref="B15:C15"/>
    <mergeCell ref="D15:E15"/>
    <mergeCell ref="F15:G15"/>
    <mergeCell ref="H15:K15"/>
    <mergeCell ref="L15:O15"/>
    <mergeCell ref="P15:S15"/>
    <mergeCell ref="B14:C14"/>
    <mergeCell ref="D14:E14"/>
    <mergeCell ref="F14:G14"/>
    <mergeCell ref="H14:K14"/>
    <mergeCell ref="L14:O14"/>
    <mergeCell ref="P14:S14"/>
    <mergeCell ref="T15:W15"/>
    <mergeCell ref="X15:AA15"/>
    <mergeCell ref="AB15:AE15"/>
    <mergeCell ref="AF15:AI15"/>
    <mergeCell ref="AF16:AI16"/>
    <mergeCell ref="B17:C17"/>
    <mergeCell ref="D17:E17"/>
    <mergeCell ref="F17:G17"/>
    <mergeCell ref="H17:K17"/>
    <mergeCell ref="L17:O17"/>
    <mergeCell ref="P17:S17"/>
    <mergeCell ref="T17:W17"/>
    <mergeCell ref="X17:AA17"/>
    <mergeCell ref="AB17:AE17"/>
    <mergeCell ref="AF17:AI17"/>
    <mergeCell ref="B16:C16"/>
    <mergeCell ref="D16:E16"/>
    <mergeCell ref="F16:G16"/>
    <mergeCell ref="H16:K16"/>
    <mergeCell ref="L16:O16"/>
    <mergeCell ref="P16:S16"/>
    <mergeCell ref="T16:W16"/>
    <mergeCell ref="X16:AA16"/>
    <mergeCell ref="AB16:AE16"/>
    <mergeCell ref="AF18:AI18"/>
    <mergeCell ref="B19:C19"/>
    <mergeCell ref="D19:E19"/>
    <mergeCell ref="F19:G19"/>
    <mergeCell ref="H19:K19"/>
    <mergeCell ref="L19:O19"/>
    <mergeCell ref="P19:S19"/>
    <mergeCell ref="T19:W19"/>
    <mergeCell ref="X19:AA19"/>
    <mergeCell ref="AB19:AE19"/>
    <mergeCell ref="AF19:AI19"/>
    <mergeCell ref="B18:C18"/>
    <mergeCell ref="D18:E18"/>
    <mergeCell ref="F18:G18"/>
    <mergeCell ref="H18:K18"/>
    <mergeCell ref="L18:O18"/>
    <mergeCell ref="P18:S18"/>
    <mergeCell ref="T18:W18"/>
    <mergeCell ref="X18:AA18"/>
    <mergeCell ref="AB18:AE18"/>
    <mergeCell ref="AF20:AI20"/>
    <mergeCell ref="B21:C21"/>
    <mergeCell ref="D21:E21"/>
    <mergeCell ref="F21:G21"/>
    <mergeCell ref="H21:K21"/>
    <mergeCell ref="L21:O21"/>
    <mergeCell ref="P21:S21"/>
    <mergeCell ref="T21:W21"/>
    <mergeCell ref="X21:AA21"/>
    <mergeCell ref="AB21:AE21"/>
    <mergeCell ref="AF21:AI21"/>
    <mergeCell ref="B20:C20"/>
    <mergeCell ref="D20:E20"/>
    <mergeCell ref="F20:G20"/>
    <mergeCell ref="H20:K20"/>
    <mergeCell ref="L20:O20"/>
    <mergeCell ref="P20:S20"/>
    <mergeCell ref="T20:W20"/>
    <mergeCell ref="X20:AA20"/>
    <mergeCell ref="AB20:AE20"/>
    <mergeCell ref="AF22:AI22"/>
    <mergeCell ref="B23:C23"/>
    <mergeCell ref="D23:E23"/>
    <mergeCell ref="F23:G23"/>
    <mergeCell ref="H23:K23"/>
    <mergeCell ref="L23:O23"/>
    <mergeCell ref="P23:S23"/>
    <mergeCell ref="T23:W23"/>
    <mergeCell ref="X23:AA23"/>
    <mergeCell ref="AB23:AE23"/>
    <mergeCell ref="AF23:AI23"/>
    <mergeCell ref="B22:C22"/>
    <mergeCell ref="D22:E22"/>
    <mergeCell ref="F22:G22"/>
    <mergeCell ref="H22:K22"/>
    <mergeCell ref="L22:O22"/>
    <mergeCell ref="P22:S22"/>
    <mergeCell ref="T22:W22"/>
    <mergeCell ref="X22:AA22"/>
    <mergeCell ref="AB22:AE22"/>
    <mergeCell ref="AF24:AI24"/>
    <mergeCell ref="B25:C25"/>
    <mergeCell ref="D25:E25"/>
    <mergeCell ref="F25:G25"/>
    <mergeCell ref="H25:K25"/>
    <mergeCell ref="L25:O25"/>
    <mergeCell ref="P25:S25"/>
    <mergeCell ref="T25:W25"/>
    <mergeCell ref="X25:AA25"/>
    <mergeCell ref="AB25:AE25"/>
    <mergeCell ref="AF25:AI25"/>
    <mergeCell ref="B24:C24"/>
    <mergeCell ref="D24:E24"/>
    <mergeCell ref="F24:G24"/>
    <mergeCell ref="H24:K24"/>
    <mergeCell ref="L24:O24"/>
    <mergeCell ref="P24:S24"/>
    <mergeCell ref="T24:W24"/>
    <mergeCell ref="X24:AA24"/>
    <mergeCell ref="AB24:AE24"/>
    <mergeCell ref="B28:G30"/>
    <mergeCell ref="H28:AI28"/>
    <mergeCell ref="H29:S29"/>
    <mergeCell ref="T29:AE29"/>
    <mergeCell ref="AF29:AI30"/>
    <mergeCell ref="H30:K30"/>
    <mergeCell ref="L30:O30"/>
    <mergeCell ref="P30:S30"/>
    <mergeCell ref="T30:W30"/>
    <mergeCell ref="X30:AA30"/>
    <mergeCell ref="AB30:AE30"/>
    <mergeCell ref="H31:K31"/>
    <mergeCell ref="L31:O31"/>
    <mergeCell ref="P31:S31"/>
    <mergeCell ref="T31:W31"/>
    <mergeCell ref="X31:AA31"/>
    <mergeCell ref="AB31:AE31"/>
    <mergeCell ref="AF31:AI31"/>
    <mergeCell ref="B31:C31"/>
    <mergeCell ref="D31:E31"/>
    <mergeCell ref="F31:G31"/>
    <mergeCell ref="X33:AA33"/>
    <mergeCell ref="AB33:AE33"/>
    <mergeCell ref="AF33:AI33"/>
    <mergeCell ref="X32:AA32"/>
    <mergeCell ref="AB32:AE32"/>
    <mergeCell ref="B32:C32"/>
    <mergeCell ref="D32:E32"/>
    <mergeCell ref="F32:G32"/>
    <mergeCell ref="AF34:AI34"/>
    <mergeCell ref="H34:K34"/>
    <mergeCell ref="L34:O34"/>
    <mergeCell ref="P34:S34"/>
    <mergeCell ref="T34:W34"/>
    <mergeCell ref="X34:AA34"/>
    <mergeCell ref="AB34:AE34"/>
    <mergeCell ref="AF32:AI32"/>
    <mergeCell ref="B34:C34"/>
    <mergeCell ref="B33:C33"/>
    <mergeCell ref="D33:E33"/>
    <mergeCell ref="F33:G33"/>
    <mergeCell ref="H32:K32"/>
    <mergeCell ref="L32:O32"/>
    <mergeCell ref="P32:S32"/>
    <mergeCell ref="T32:W32"/>
    <mergeCell ref="H35:K35"/>
    <mergeCell ref="L35:O35"/>
    <mergeCell ref="P35:S35"/>
    <mergeCell ref="T35:W35"/>
    <mergeCell ref="D34:E34"/>
    <mergeCell ref="F34:G34"/>
    <mergeCell ref="H33:K33"/>
    <mergeCell ref="L33:O33"/>
    <mergeCell ref="P33:S33"/>
    <mergeCell ref="T33:W33"/>
    <mergeCell ref="X35:AA35"/>
    <mergeCell ref="AB35:AE35"/>
    <mergeCell ref="AF35:AI35"/>
    <mergeCell ref="AF37:AI37"/>
    <mergeCell ref="B35:C35"/>
    <mergeCell ref="D35:E35"/>
    <mergeCell ref="F35:G35"/>
    <mergeCell ref="AF38:AI38"/>
    <mergeCell ref="B37:C37"/>
    <mergeCell ref="D37:E37"/>
    <mergeCell ref="F37:G37"/>
    <mergeCell ref="H37:K37"/>
    <mergeCell ref="L37:O37"/>
    <mergeCell ref="P37:S37"/>
    <mergeCell ref="T37:W37"/>
    <mergeCell ref="X37:AA37"/>
    <mergeCell ref="AB37:AE37"/>
    <mergeCell ref="B38:C38"/>
    <mergeCell ref="D38:E38"/>
    <mergeCell ref="F38:G38"/>
    <mergeCell ref="H38:K38"/>
    <mergeCell ref="L38:O38"/>
    <mergeCell ref="P38:S38"/>
    <mergeCell ref="T38:W38"/>
    <mergeCell ref="X38:AA38"/>
    <mergeCell ref="AB38:AE38"/>
    <mergeCell ref="AF39:AI39"/>
    <mergeCell ref="B40:C40"/>
    <mergeCell ref="D40:E40"/>
    <mergeCell ref="F40:G40"/>
    <mergeCell ref="H40:K40"/>
    <mergeCell ref="L40:O40"/>
    <mergeCell ref="P40:S40"/>
    <mergeCell ref="T40:W40"/>
    <mergeCell ref="X40:AA40"/>
    <mergeCell ref="AB40:AE40"/>
    <mergeCell ref="AF40:AI40"/>
    <mergeCell ref="B39:C39"/>
    <mergeCell ref="D39:E39"/>
    <mergeCell ref="F39:G39"/>
    <mergeCell ref="H39:K39"/>
    <mergeCell ref="L39:O39"/>
    <mergeCell ref="P39:S39"/>
    <mergeCell ref="T39:W39"/>
    <mergeCell ref="X39:AA39"/>
    <mergeCell ref="AB39:AE39"/>
    <mergeCell ref="AF41:AI41"/>
    <mergeCell ref="B42:C42"/>
    <mergeCell ref="D42:E42"/>
    <mergeCell ref="F42:G42"/>
    <mergeCell ref="H42:K42"/>
    <mergeCell ref="L42:O42"/>
    <mergeCell ref="P42:S42"/>
    <mergeCell ref="T42:W42"/>
    <mergeCell ref="X42:AA42"/>
    <mergeCell ref="AB42:AE42"/>
    <mergeCell ref="AF42:AI42"/>
    <mergeCell ref="B41:C41"/>
    <mergeCell ref="D41:E41"/>
    <mergeCell ref="F41:G41"/>
    <mergeCell ref="H41:K41"/>
    <mergeCell ref="L41:O41"/>
    <mergeCell ref="P41:S41"/>
    <mergeCell ref="T41:W41"/>
    <mergeCell ref="X41:AA41"/>
    <mergeCell ref="AB41:AE41"/>
    <mergeCell ref="AF43:AI43"/>
    <mergeCell ref="B44:C44"/>
    <mergeCell ref="D44:E44"/>
    <mergeCell ref="F44:G44"/>
    <mergeCell ref="H44:K44"/>
    <mergeCell ref="L44:O44"/>
    <mergeCell ref="P44:S44"/>
    <mergeCell ref="T44:W44"/>
    <mergeCell ref="X44:AA44"/>
    <mergeCell ref="AB44:AE44"/>
    <mergeCell ref="AF44:AI44"/>
    <mergeCell ref="B43:C43"/>
    <mergeCell ref="D43:E43"/>
    <mergeCell ref="F43:G43"/>
    <mergeCell ref="H43:K43"/>
    <mergeCell ref="L43:O43"/>
    <mergeCell ref="P43:S43"/>
    <mergeCell ref="T43:W43"/>
    <mergeCell ref="X43:AA43"/>
    <mergeCell ref="AB43:AE43"/>
    <mergeCell ref="AF45:AI45"/>
    <mergeCell ref="B46:C46"/>
    <mergeCell ref="D46:E46"/>
    <mergeCell ref="F46:G46"/>
    <mergeCell ref="H46:K46"/>
    <mergeCell ref="L46:O46"/>
    <mergeCell ref="P46:S46"/>
    <mergeCell ref="T46:W46"/>
    <mergeCell ref="X46:AA46"/>
    <mergeCell ref="AB46:AE46"/>
    <mergeCell ref="AF46:AI46"/>
    <mergeCell ref="B45:C45"/>
    <mergeCell ref="D45:E45"/>
    <mergeCell ref="F45:G45"/>
    <mergeCell ref="H45:K45"/>
    <mergeCell ref="L45:O45"/>
    <mergeCell ref="P45:S45"/>
    <mergeCell ref="T45:W45"/>
    <mergeCell ref="X45:AA45"/>
    <mergeCell ref="AB45:AE45"/>
    <mergeCell ref="M51:AI51"/>
    <mergeCell ref="X49:AA49"/>
    <mergeCell ref="AB49:AE49"/>
    <mergeCell ref="AF49:AI49"/>
    <mergeCell ref="B50:C50"/>
    <mergeCell ref="D50:E50"/>
    <mergeCell ref="F50:G50"/>
    <mergeCell ref="H50:K50"/>
    <mergeCell ref="L50:O50"/>
    <mergeCell ref="P50:S50"/>
    <mergeCell ref="T50:W50"/>
    <mergeCell ref="B49:C49"/>
    <mergeCell ref="D49:E49"/>
    <mergeCell ref="F49:G49"/>
    <mergeCell ref="H49:K49"/>
    <mergeCell ref="L49:O49"/>
    <mergeCell ref="P49:S49"/>
    <mergeCell ref="T49:W49"/>
    <mergeCell ref="X50:AA50"/>
    <mergeCell ref="AB50:AE50"/>
    <mergeCell ref="AF50:AI50"/>
    <mergeCell ref="AF47:AI47"/>
    <mergeCell ref="B48:C48"/>
    <mergeCell ref="D48:E48"/>
    <mergeCell ref="F48:G48"/>
    <mergeCell ref="H48:K48"/>
    <mergeCell ref="L48:O48"/>
    <mergeCell ref="P48:S48"/>
    <mergeCell ref="T48:W48"/>
    <mergeCell ref="X48:AA48"/>
    <mergeCell ref="AB48:AE48"/>
    <mergeCell ref="AF48:AI48"/>
    <mergeCell ref="B47:C47"/>
    <mergeCell ref="D47:E47"/>
    <mergeCell ref="F47:G47"/>
    <mergeCell ref="H47:K47"/>
    <mergeCell ref="L47:O47"/>
    <mergeCell ref="P47:S47"/>
    <mergeCell ref="T47:W47"/>
    <mergeCell ref="X47:AA47"/>
    <mergeCell ref="AB47:AE47"/>
    <mergeCell ref="B36:C36"/>
    <mergeCell ref="F36:G36"/>
    <mergeCell ref="H36:K36"/>
    <mergeCell ref="L36:O36"/>
    <mergeCell ref="P36:S36"/>
    <mergeCell ref="T36:W36"/>
    <mergeCell ref="X36:AA36"/>
    <mergeCell ref="AB36:AE36"/>
    <mergeCell ref="AF36:AI36"/>
    <mergeCell ref="D36:E36"/>
    <mergeCell ref="B10:C10"/>
    <mergeCell ref="D10:E10"/>
    <mergeCell ref="F10:G10"/>
    <mergeCell ref="H10:K10"/>
    <mergeCell ref="L10:O10"/>
    <mergeCell ref="P10:S10"/>
    <mergeCell ref="T10:W10"/>
    <mergeCell ref="X10:AA10"/>
    <mergeCell ref="AB10:AE10"/>
  </mergeCells>
  <phoneticPr fontId="1"/>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J43"/>
  <sheetViews>
    <sheetView zoomScale="85" zoomScaleNormal="85" workbookViewId="0">
      <selection activeCell="BS3" sqref="BS3:BW3"/>
    </sheetView>
  </sheetViews>
  <sheetFormatPr defaultColWidth="2.25" defaultRowHeight="14.25"/>
  <cols>
    <col min="1" max="54" width="2.25" style="5"/>
    <col min="55" max="55" width="2.25" style="5" customWidth="1"/>
    <col min="56" max="310" width="2.25" style="5"/>
    <col min="311" max="311" width="4.625" style="5" bestFit="1" customWidth="1"/>
    <col min="312" max="566" width="2.25" style="5"/>
    <col min="567" max="567" width="4.625" style="5" bestFit="1" customWidth="1"/>
    <col min="568" max="822" width="2.25" style="5"/>
    <col min="823" max="823" width="4.625" style="5" bestFit="1" customWidth="1"/>
    <col min="824" max="1078" width="2.25" style="5"/>
    <col min="1079" max="1079" width="4.625" style="5" bestFit="1" customWidth="1"/>
    <col min="1080" max="1334" width="2.25" style="5"/>
    <col min="1335" max="1335" width="4.625" style="5" bestFit="1" customWidth="1"/>
    <col min="1336" max="1590" width="2.25" style="5"/>
    <col min="1591" max="1591" width="4.625" style="5" bestFit="1" customWidth="1"/>
    <col min="1592" max="1846" width="2.25" style="5"/>
    <col min="1847" max="1847" width="4.625" style="5" bestFit="1" customWidth="1"/>
    <col min="1848" max="2102" width="2.25" style="5"/>
    <col min="2103" max="2103" width="4.625" style="5" bestFit="1" customWidth="1"/>
    <col min="2104" max="2358" width="2.25" style="5"/>
    <col min="2359" max="2359" width="4.625" style="5" bestFit="1" customWidth="1"/>
    <col min="2360" max="2614" width="2.25" style="5"/>
    <col min="2615" max="2615" width="4.625" style="5" bestFit="1" customWidth="1"/>
    <col min="2616" max="2870" width="2.25" style="5"/>
    <col min="2871" max="2871" width="4.625" style="5" bestFit="1" customWidth="1"/>
    <col min="2872" max="3126" width="2.25" style="5"/>
    <col min="3127" max="3127" width="4.625" style="5" bestFit="1" customWidth="1"/>
    <col min="3128" max="3382" width="2.25" style="5"/>
    <col min="3383" max="3383" width="4.625" style="5" bestFit="1" customWidth="1"/>
    <col min="3384" max="3638" width="2.25" style="5"/>
    <col min="3639" max="3639" width="4.625" style="5" bestFit="1" customWidth="1"/>
    <col min="3640" max="3894" width="2.25" style="5"/>
    <col min="3895" max="3895" width="4.625" style="5" bestFit="1" customWidth="1"/>
    <col min="3896" max="4150" width="2.25" style="5"/>
    <col min="4151" max="4151" width="4.625" style="5" bestFit="1" customWidth="1"/>
    <col min="4152" max="4406" width="2.25" style="5"/>
    <col min="4407" max="4407" width="4.625" style="5" bestFit="1" customWidth="1"/>
    <col min="4408" max="4662" width="2.25" style="5"/>
    <col min="4663" max="4663" width="4.625" style="5" bestFit="1" customWidth="1"/>
    <col min="4664" max="4918" width="2.25" style="5"/>
    <col min="4919" max="4919" width="4.625" style="5" bestFit="1" customWidth="1"/>
    <col min="4920" max="5174" width="2.25" style="5"/>
    <col min="5175" max="5175" width="4.625" style="5" bestFit="1" customWidth="1"/>
    <col min="5176" max="5430" width="2.25" style="5"/>
    <col min="5431" max="5431" width="4.625" style="5" bestFit="1" customWidth="1"/>
    <col min="5432" max="5686" width="2.25" style="5"/>
    <col min="5687" max="5687" width="4.625" style="5" bestFit="1" customWidth="1"/>
    <col min="5688" max="5942" width="2.25" style="5"/>
    <col min="5943" max="5943" width="4.625" style="5" bestFit="1" customWidth="1"/>
    <col min="5944" max="6198" width="2.25" style="5"/>
    <col min="6199" max="6199" width="4.625" style="5" bestFit="1" customWidth="1"/>
    <col min="6200" max="6454" width="2.25" style="5"/>
    <col min="6455" max="6455" width="4.625" style="5" bestFit="1" customWidth="1"/>
    <col min="6456" max="6710" width="2.25" style="5"/>
    <col min="6711" max="6711" width="4.625" style="5" bestFit="1" customWidth="1"/>
    <col min="6712" max="6966" width="2.25" style="5"/>
    <col min="6967" max="6967" width="4.625" style="5" bestFit="1" customWidth="1"/>
    <col min="6968" max="7222" width="2.25" style="5"/>
    <col min="7223" max="7223" width="4.625" style="5" bestFit="1" customWidth="1"/>
    <col min="7224" max="7478" width="2.25" style="5"/>
    <col min="7479" max="7479" width="4.625" style="5" bestFit="1" customWidth="1"/>
    <col min="7480" max="7734" width="2.25" style="5"/>
    <col min="7735" max="7735" width="4.625" style="5" bestFit="1" customWidth="1"/>
    <col min="7736" max="7990" width="2.25" style="5"/>
    <col min="7991" max="7991" width="4.625" style="5" bestFit="1" customWidth="1"/>
    <col min="7992" max="8246" width="2.25" style="5"/>
    <col min="8247" max="8247" width="4.625" style="5" bestFit="1" customWidth="1"/>
    <col min="8248" max="8502" width="2.25" style="5"/>
    <col min="8503" max="8503" width="4.625" style="5" bestFit="1" customWidth="1"/>
    <col min="8504" max="8758" width="2.25" style="5"/>
    <col min="8759" max="8759" width="4.625" style="5" bestFit="1" customWidth="1"/>
    <col min="8760" max="9014" width="2.25" style="5"/>
    <col min="9015" max="9015" width="4.625" style="5" bestFit="1" customWidth="1"/>
    <col min="9016" max="9270" width="2.25" style="5"/>
    <col min="9271" max="9271" width="4.625" style="5" bestFit="1" customWidth="1"/>
    <col min="9272" max="9526" width="2.25" style="5"/>
    <col min="9527" max="9527" width="4.625" style="5" bestFit="1" customWidth="1"/>
    <col min="9528" max="9782" width="2.25" style="5"/>
    <col min="9783" max="9783" width="4.625" style="5" bestFit="1" customWidth="1"/>
    <col min="9784" max="10038" width="2.25" style="5"/>
    <col min="10039" max="10039" width="4.625" style="5" bestFit="1" customWidth="1"/>
    <col min="10040" max="10294" width="2.25" style="5"/>
    <col min="10295" max="10295" width="4.625" style="5" bestFit="1" customWidth="1"/>
    <col min="10296" max="10550" width="2.25" style="5"/>
    <col min="10551" max="10551" width="4.625" style="5" bestFit="1" customWidth="1"/>
    <col min="10552" max="10806" width="2.25" style="5"/>
    <col min="10807" max="10807" width="4.625" style="5" bestFit="1" customWidth="1"/>
    <col min="10808" max="11062" width="2.25" style="5"/>
    <col min="11063" max="11063" width="4.625" style="5" bestFit="1" customWidth="1"/>
    <col min="11064" max="11318" width="2.25" style="5"/>
    <col min="11319" max="11319" width="4.625" style="5" bestFit="1" customWidth="1"/>
    <col min="11320" max="11574" width="2.25" style="5"/>
    <col min="11575" max="11575" width="4.625" style="5" bestFit="1" customWidth="1"/>
    <col min="11576" max="11830" width="2.25" style="5"/>
    <col min="11831" max="11831" width="4.625" style="5" bestFit="1" customWidth="1"/>
    <col min="11832" max="12086" width="2.25" style="5"/>
    <col min="12087" max="12087" width="4.625" style="5" bestFit="1" customWidth="1"/>
    <col min="12088" max="12342" width="2.25" style="5"/>
    <col min="12343" max="12343" width="4.625" style="5" bestFit="1" customWidth="1"/>
    <col min="12344" max="12598" width="2.25" style="5"/>
    <col min="12599" max="12599" width="4.625" style="5" bestFit="1" customWidth="1"/>
    <col min="12600" max="12854" width="2.25" style="5"/>
    <col min="12855" max="12855" width="4.625" style="5" bestFit="1" customWidth="1"/>
    <col min="12856" max="13110" width="2.25" style="5"/>
    <col min="13111" max="13111" width="4.625" style="5" bestFit="1" customWidth="1"/>
    <col min="13112" max="13366" width="2.25" style="5"/>
    <col min="13367" max="13367" width="4.625" style="5" bestFit="1" customWidth="1"/>
    <col min="13368" max="13622" width="2.25" style="5"/>
    <col min="13623" max="13623" width="4.625" style="5" bestFit="1" customWidth="1"/>
    <col min="13624" max="13878" width="2.25" style="5"/>
    <col min="13879" max="13879" width="4.625" style="5" bestFit="1" customWidth="1"/>
    <col min="13880" max="14134" width="2.25" style="5"/>
    <col min="14135" max="14135" width="4.625" style="5" bestFit="1" customWidth="1"/>
    <col min="14136" max="14390" width="2.25" style="5"/>
    <col min="14391" max="14391" width="4.625" style="5" bestFit="1" customWidth="1"/>
    <col min="14392" max="14646" width="2.25" style="5"/>
    <col min="14647" max="14647" width="4.625" style="5" bestFit="1" customWidth="1"/>
    <col min="14648" max="14902" width="2.25" style="5"/>
    <col min="14903" max="14903" width="4.625" style="5" bestFit="1" customWidth="1"/>
    <col min="14904" max="15158" width="2.25" style="5"/>
    <col min="15159" max="15159" width="4.625" style="5" bestFit="1" customWidth="1"/>
    <col min="15160" max="15414" width="2.25" style="5"/>
    <col min="15415" max="15415" width="4.625" style="5" bestFit="1" customWidth="1"/>
    <col min="15416" max="15670" width="2.25" style="5"/>
    <col min="15671" max="15671" width="4.625" style="5" bestFit="1" customWidth="1"/>
    <col min="15672" max="15926" width="2.25" style="5"/>
    <col min="15927" max="15927" width="4.625" style="5" bestFit="1" customWidth="1"/>
    <col min="15928" max="16182" width="2.25" style="5"/>
    <col min="16183" max="16183" width="4.625" style="5" bestFit="1" customWidth="1"/>
    <col min="16184" max="16384" width="2.25" style="5"/>
  </cols>
  <sheetData>
    <row r="1" spans="1:87" ht="25.5" customHeight="1">
      <c r="A1" s="477" t="s">
        <v>210</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row>
    <row r="2" spans="1:87" ht="25.5" customHeight="1" thickBot="1">
      <c r="BS2" s="478" t="s">
        <v>813</v>
      </c>
      <c r="BT2" s="478"/>
      <c r="BU2" s="478"/>
      <c r="BV2" s="478"/>
      <c r="BW2" s="478"/>
      <c r="BX2" s="478"/>
      <c r="BY2" s="478"/>
      <c r="BZ2" s="478"/>
      <c r="CA2" s="478"/>
      <c r="CB2" s="478"/>
      <c r="CC2" s="478"/>
      <c r="CD2" s="478"/>
      <c r="CE2" s="478"/>
      <c r="CF2" s="478"/>
      <c r="CG2" s="478"/>
    </row>
    <row r="3" spans="1:87" ht="25.5" customHeight="1">
      <c r="B3" s="325" t="s">
        <v>211</v>
      </c>
      <c r="C3" s="326"/>
      <c r="D3" s="326"/>
      <c r="E3" s="326"/>
      <c r="F3" s="326"/>
      <c r="G3" s="327"/>
      <c r="H3" s="326" t="s">
        <v>203</v>
      </c>
      <c r="I3" s="326"/>
      <c r="J3" s="326"/>
      <c r="K3" s="326"/>
      <c r="L3" s="326"/>
      <c r="M3" s="326" t="s">
        <v>3</v>
      </c>
      <c r="N3" s="326"/>
      <c r="O3" s="326"/>
      <c r="P3" s="326"/>
      <c r="Q3" s="326"/>
      <c r="R3" s="326" t="s">
        <v>4</v>
      </c>
      <c r="S3" s="326"/>
      <c r="T3" s="326"/>
      <c r="U3" s="326"/>
      <c r="V3" s="327"/>
      <c r="W3" s="479" t="s">
        <v>211</v>
      </c>
      <c r="X3" s="326"/>
      <c r="Y3" s="326"/>
      <c r="Z3" s="326"/>
      <c r="AA3" s="326"/>
      <c r="AB3" s="326"/>
      <c r="AC3" s="325" t="s">
        <v>203</v>
      </c>
      <c r="AD3" s="326"/>
      <c r="AE3" s="326"/>
      <c r="AF3" s="326"/>
      <c r="AG3" s="326"/>
      <c r="AH3" s="326" t="s">
        <v>3</v>
      </c>
      <c r="AI3" s="326"/>
      <c r="AJ3" s="326"/>
      <c r="AK3" s="326"/>
      <c r="AL3" s="326"/>
      <c r="AM3" s="326" t="s">
        <v>4</v>
      </c>
      <c r="AN3" s="326"/>
      <c r="AO3" s="326"/>
      <c r="AP3" s="326"/>
      <c r="AQ3" s="480"/>
      <c r="AR3" s="325" t="s">
        <v>211</v>
      </c>
      <c r="AS3" s="326"/>
      <c r="AT3" s="326"/>
      <c r="AU3" s="326"/>
      <c r="AV3" s="326"/>
      <c r="AW3" s="327"/>
      <c r="AX3" s="326" t="s">
        <v>203</v>
      </c>
      <c r="AY3" s="326"/>
      <c r="AZ3" s="326"/>
      <c r="BA3" s="326"/>
      <c r="BB3" s="326"/>
      <c r="BC3" s="326" t="s">
        <v>3</v>
      </c>
      <c r="BD3" s="326"/>
      <c r="BE3" s="326"/>
      <c r="BF3" s="326"/>
      <c r="BG3" s="326"/>
      <c r="BH3" s="326" t="s">
        <v>4</v>
      </c>
      <c r="BI3" s="326"/>
      <c r="BJ3" s="326"/>
      <c r="BK3" s="326"/>
      <c r="BL3" s="327"/>
      <c r="BM3" s="479" t="s">
        <v>211</v>
      </c>
      <c r="BN3" s="326"/>
      <c r="BO3" s="326"/>
      <c r="BP3" s="326"/>
      <c r="BQ3" s="326"/>
      <c r="BR3" s="326"/>
      <c r="BS3" s="325" t="s">
        <v>203</v>
      </c>
      <c r="BT3" s="326"/>
      <c r="BU3" s="326"/>
      <c r="BV3" s="326"/>
      <c r="BW3" s="326"/>
      <c r="BX3" s="326" t="s">
        <v>3</v>
      </c>
      <c r="BY3" s="326"/>
      <c r="BZ3" s="326"/>
      <c r="CA3" s="326"/>
      <c r="CB3" s="326"/>
      <c r="CC3" s="326" t="s">
        <v>4</v>
      </c>
      <c r="CD3" s="326"/>
      <c r="CE3" s="326"/>
      <c r="CF3" s="326"/>
      <c r="CG3" s="327"/>
    </row>
    <row r="4" spans="1:87" ht="15" customHeight="1">
      <c r="B4" s="65"/>
      <c r="C4" s="65"/>
      <c r="D4" s="65"/>
      <c r="E4" s="65"/>
      <c r="F4" s="65"/>
      <c r="G4" s="65"/>
      <c r="H4" s="69"/>
      <c r="I4" s="65"/>
      <c r="J4" s="65"/>
      <c r="K4" s="65"/>
      <c r="L4" s="65"/>
      <c r="M4" s="65"/>
      <c r="N4" s="65"/>
      <c r="O4" s="65"/>
      <c r="P4" s="65"/>
      <c r="Q4" s="65"/>
      <c r="R4" s="65"/>
      <c r="S4" s="65"/>
      <c r="T4" s="65"/>
      <c r="U4" s="65"/>
      <c r="V4" s="65"/>
      <c r="W4" s="70"/>
      <c r="X4" s="65"/>
      <c r="Y4" s="65"/>
      <c r="Z4" s="65"/>
      <c r="AA4" s="65"/>
      <c r="AB4" s="71"/>
      <c r="AC4" s="65"/>
      <c r="AD4" s="65"/>
      <c r="AE4" s="65"/>
      <c r="AF4" s="65"/>
      <c r="AG4" s="65"/>
      <c r="AH4" s="65"/>
      <c r="AI4" s="65"/>
      <c r="AJ4" s="65"/>
      <c r="AK4" s="65"/>
      <c r="AL4" s="65"/>
      <c r="AM4" s="65"/>
      <c r="AN4" s="65"/>
      <c r="AO4" s="65"/>
      <c r="AP4" s="65"/>
      <c r="AQ4" s="72"/>
      <c r="AR4" s="65"/>
      <c r="AS4" s="65"/>
      <c r="AT4" s="65"/>
      <c r="AU4" s="65"/>
      <c r="AV4" s="65"/>
      <c r="AW4" s="73"/>
      <c r="AX4" s="65"/>
      <c r="AY4" s="65"/>
      <c r="AZ4" s="65"/>
      <c r="BA4" s="65"/>
      <c r="BB4" s="65"/>
      <c r="BC4" s="65"/>
      <c r="BD4" s="65"/>
      <c r="BE4" s="65"/>
      <c r="BF4" s="65"/>
      <c r="BG4" s="65"/>
      <c r="BH4" s="65"/>
      <c r="BI4" s="65"/>
      <c r="BJ4" s="65"/>
      <c r="BK4" s="65"/>
      <c r="BL4" s="65"/>
      <c r="BM4" s="70"/>
      <c r="BN4" s="65"/>
      <c r="BO4" s="65"/>
      <c r="BP4" s="65"/>
      <c r="BQ4" s="65"/>
      <c r="BR4" s="71"/>
      <c r="BS4" s="65"/>
      <c r="BT4" s="65"/>
      <c r="BU4" s="65"/>
      <c r="BV4" s="65"/>
      <c r="BW4" s="65"/>
      <c r="BX4" s="65"/>
      <c r="BY4" s="65"/>
      <c r="BZ4" s="65"/>
      <c r="CA4" s="65"/>
      <c r="CB4" s="65"/>
      <c r="CC4" s="65"/>
      <c r="CD4" s="65"/>
      <c r="CE4" s="65"/>
      <c r="CF4" s="65"/>
      <c r="CG4" s="65"/>
    </row>
    <row r="5" spans="1:87" ht="25.5" customHeight="1">
      <c r="B5" s="351" t="s">
        <v>212</v>
      </c>
      <c r="C5" s="351"/>
      <c r="D5" s="351"/>
      <c r="E5" s="351"/>
      <c r="F5" s="351"/>
      <c r="G5" s="351"/>
      <c r="H5" s="470">
        <f t="shared" ref="H5:H10" si="0">SUM(M5:V5)</f>
        <v>816</v>
      </c>
      <c r="I5" s="467"/>
      <c r="J5" s="467"/>
      <c r="K5" s="467"/>
      <c r="L5" s="467"/>
      <c r="M5" s="472">
        <f>SUM(M6:Q10)</f>
        <v>401</v>
      </c>
      <c r="N5" s="472"/>
      <c r="O5" s="472"/>
      <c r="P5" s="472"/>
      <c r="Q5" s="472"/>
      <c r="R5" s="472">
        <f>SUM(R6:V10)</f>
        <v>415</v>
      </c>
      <c r="S5" s="472"/>
      <c r="T5" s="472"/>
      <c r="U5" s="472"/>
      <c r="V5" s="472"/>
      <c r="W5" s="468" t="s">
        <v>213</v>
      </c>
      <c r="X5" s="351"/>
      <c r="Y5" s="351"/>
      <c r="Z5" s="351"/>
      <c r="AA5" s="351"/>
      <c r="AB5" s="469"/>
      <c r="AC5" s="470">
        <f t="shared" ref="AC5:AC10" si="1">SUM(AH5:AQ5)</f>
        <v>2142</v>
      </c>
      <c r="AD5" s="467"/>
      <c r="AE5" s="467"/>
      <c r="AF5" s="467"/>
      <c r="AG5" s="467"/>
      <c r="AH5" s="472">
        <f>SUM(AH6:AL10)</f>
        <v>1324</v>
      </c>
      <c r="AI5" s="472"/>
      <c r="AJ5" s="472"/>
      <c r="AK5" s="472"/>
      <c r="AL5" s="472"/>
      <c r="AM5" s="472">
        <f>SUM(AM6:AQ10)</f>
        <v>818</v>
      </c>
      <c r="AN5" s="472"/>
      <c r="AO5" s="472"/>
      <c r="AP5" s="472"/>
      <c r="AQ5" s="476"/>
      <c r="AR5" s="474" t="s">
        <v>214</v>
      </c>
      <c r="AS5" s="474"/>
      <c r="AT5" s="474"/>
      <c r="AU5" s="474"/>
      <c r="AV5" s="474"/>
      <c r="AW5" s="475"/>
      <c r="AX5" s="467">
        <f t="shared" ref="AX5:AX10" si="2">SUM(BC5:BL5)</f>
        <v>3970</v>
      </c>
      <c r="AY5" s="467"/>
      <c r="AZ5" s="467"/>
      <c r="BA5" s="467"/>
      <c r="BB5" s="467"/>
      <c r="BC5" s="472">
        <f>SUM(BC6:BG10)</f>
        <v>2026</v>
      </c>
      <c r="BD5" s="472"/>
      <c r="BE5" s="472"/>
      <c r="BF5" s="472"/>
      <c r="BG5" s="472"/>
      <c r="BH5" s="472">
        <f>SUM(BH6:BL10)</f>
        <v>1944</v>
      </c>
      <c r="BI5" s="472"/>
      <c r="BJ5" s="472"/>
      <c r="BK5" s="472"/>
      <c r="BL5" s="472"/>
      <c r="BM5" s="468" t="s">
        <v>215</v>
      </c>
      <c r="BN5" s="351"/>
      <c r="BO5" s="351"/>
      <c r="BP5" s="351"/>
      <c r="BQ5" s="351"/>
      <c r="BR5" s="469"/>
      <c r="BS5" s="470">
        <f t="shared" ref="BS5:BS10" si="3">SUM(BX5:CG5)</f>
        <v>4426</v>
      </c>
      <c r="BT5" s="467"/>
      <c r="BU5" s="467"/>
      <c r="BV5" s="467"/>
      <c r="BW5" s="467"/>
      <c r="BX5" s="472">
        <f>SUM(BX6:CB7,BX8:CB10)</f>
        <v>2071</v>
      </c>
      <c r="BY5" s="472"/>
      <c r="BZ5" s="472"/>
      <c r="CA5" s="472"/>
      <c r="CB5" s="472"/>
      <c r="CC5" s="472">
        <f>SUM(CC6:CG7,CC8:CG10)</f>
        <v>2355</v>
      </c>
      <c r="CD5" s="472"/>
      <c r="CE5" s="472"/>
      <c r="CF5" s="472"/>
      <c r="CG5" s="472"/>
      <c r="CH5" s="1"/>
      <c r="CI5" s="1"/>
    </row>
    <row r="6" spans="1:87" ht="25.5" customHeight="1">
      <c r="B6" s="351">
        <v>0</v>
      </c>
      <c r="C6" s="351"/>
      <c r="D6" s="351"/>
      <c r="E6" s="351"/>
      <c r="F6" s="351"/>
      <c r="G6" s="351"/>
      <c r="H6" s="470">
        <f t="shared" si="0"/>
        <v>118</v>
      </c>
      <c r="I6" s="467"/>
      <c r="J6" s="467"/>
      <c r="K6" s="467"/>
      <c r="L6" s="467"/>
      <c r="M6" s="472">
        <f>'Data_3-7'!G8</f>
        <v>61</v>
      </c>
      <c r="N6" s="472"/>
      <c r="O6" s="472"/>
      <c r="P6" s="472"/>
      <c r="Q6" s="472"/>
      <c r="R6" s="472">
        <f>'Data_3-7'!L8</f>
        <v>57</v>
      </c>
      <c r="S6" s="472"/>
      <c r="T6" s="472"/>
      <c r="U6" s="472"/>
      <c r="V6" s="472"/>
      <c r="W6" s="468">
        <v>25</v>
      </c>
      <c r="X6" s="351"/>
      <c r="Y6" s="351"/>
      <c r="Z6" s="351"/>
      <c r="AA6" s="351"/>
      <c r="AB6" s="469"/>
      <c r="AC6" s="467">
        <f t="shared" si="1"/>
        <v>443</v>
      </c>
      <c r="AD6" s="467"/>
      <c r="AE6" s="467"/>
      <c r="AF6" s="467"/>
      <c r="AG6" s="467"/>
      <c r="AH6" s="472">
        <f>'Data_3-7'!AA11</f>
        <v>276</v>
      </c>
      <c r="AI6" s="472"/>
      <c r="AJ6" s="472"/>
      <c r="AK6" s="472"/>
      <c r="AL6" s="472"/>
      <c r="AM6" s="472">
        <f>'Data_3-7'!AF11</f>
        <v>167</v>
      </c>
      <c r="AN6" s="472"/>
      <c r="AO6" s="472"/>
      <c r="AP6" s="472"/>
      <c r="AQ6" s="476"/>
      <c r="AR6" s="351">
        <v>50</v>
      </c>
      <c r="AS6" s="351"/>
      <c r="AT6" s="351"/>
      <c r="AU6" s="351"/>
      <c r="AV6" s="351"/>
      <c r="AW6" s="469"/>
      <c r="AX6" s="467">
        <f t="shared" si="2"/>
        <v>740</v>
      </c>
      <c r="AY6" s="467"/>
      <c r="AZ6" s="467"/>
      <c r="BA6" s="467"/>
      <c r="BB6" s="467"/>
      <c r="BC6" s="472">
        <f>'Data_3-7'!AU14</f>
        <v>392</v>
      </c>
      <c r="BD6" s="472"/>
      <c r="BE6" s="472"/>
      <c r="BF6" s="472"/>
      <c r="BG6" s="472"/>
      <c r="BH6" s="472">
        <f>'Data_3-7'!AZ14</f>
        <v>348</v>
      </c>
      <c r="BI6" s="472"/>
      <c r="BJ6" s="472"/>
      <c r="BK6" s="472"/>
      <c r="BL6" s="476"/>
      <c r="BM6" s="351">
        <v>75</v>
      </c>
      <c r="BN6" s="351"/>
      <c r="BO6" s="351"/>
      <c r="BP6" s="351"/>
      <c r="BQ6" s="351"/>
      <c r="BR6" s="469"/>
      <c r="BS6" s="470">
        <f t="shared" si="3"/>
        <v>1160</v>
      </c>
      <c r="BT6" s="467"/>
      <c r="BU6" s="467"/>
      <c r="BV6" s="467"/>
      <c r="BW6" s="467"/>
      <c r="BX6" s="472">
        <f>'Data_3-7'!BO17</f>
        <v>578</v>
      </c>
      <c r="BY6" s="472"/>
      <c r="BZ6" s="472"/>
      <c r="CA6" s="472"/>
      <c r="CB6" s="472"/>
      <c r="CC6" s="472">
        <f>'Data_3-7'!BT17</f>
        <v>582</v>
      </c>
      <c r="CD6" s="472"/>
      <c r="CE6" s="472"/>
      <c r="CF6" s="472"/>
      <c r="CG6" s="472"/>
      <c r="CH6" s="1"/>
      <c r="CI6" s="1"/>
    </row>
    <row r="7" spans="1:87" ht="25.5" customHeight="1">
      <c r="B7" s="351">
        <v>1</v>
      </c>
      <c r="C7" s="351"/>
      <c r="D7" s="351"/>
      <c r="E7" s="351"/>
      <c r="F7" s="351"/>
      <c r="G7" s="351"/>
      <c r="H7" s="470">
        <f t="shared" si="0"/>
        <v>152</v>
      </c>
      <c r="I7" s="467"/>
      <c r="J7" s="467"/>
      <c r="K7" s="467"/>
      <c r="L7" s="467"/>
      <c r="M7" s="472">
        <f>'Data_3-7'!G11</f>
        <v>72</v>
      </c>
      <c r="N7" s="472"/>
      <c r="O7" s="472"/>
      <c r="P7" s="472"/>
      <c r="Q7" s="472"/>
      <c r="R7" s="472">
        <f>'Data_3-7'!L11</f>
        <v>80</v>
      </c>
      <c r="S7" s="472"/>
      <c r="T7" s="472"/>
      <c r="U7" s="472"/>
      <c r="V7" s="472"/>
      <c r="W7" s="468">
        <v>26</v>
      </c>
      <c r="X7" s="351"/>
      <c r="Y7" s="351"/>
      <c r="Z7" s="351"/>
      <c r="AA7" s="351"/>
      <c r="AB7" s="469"/>
      <c r="AC7" s="467">
        <f t="shared" si="1"/>
        <v>445</v>
      </c>
      <c r="AD7" s="467"/>
      <c r="AE7" s="467"/>
      <c r="AF7" s="467"/>
      <c r="AG7" s="467"/>
      <c r="AH7" s="472">
        <f>'Data_3-7'!AA14</f>
        <v>278</v>
      </c>
      <c r="AI7" s="472"/>
      <c r="AJ7" s="472"/>
      <c r="AK7" s="472"/>
      <c r="AL7" s="472"/>
      <c r="AM7" s="472">
        <f>'Data_3-7'!AF14</f>
        <v>167</v>
      </c>
      <c r="AN7" s="472"/>
      <c r="AO7" s="472"/>
      <c r="AP7" s="472"/>
      <c r="AQ7" s="476"/>
      <c r="AR7" s="351">
        <v>51</v>
      </c>
      <c r="AS7" s="351"/>
      <c r="AT7" s="351"/>
      <c r="AU7" s="351"/>
      <c r="AV7" s="351"/>
      <c r="AW7" s="469"/>
      <c r="AX7" s="470">
        <f>SUM(BC7:BL7)</f>
        <v>776</v>
      </c>
      <c r="AY7" s="467"/>
      <c r="AZ7" s="467"/>
      <c r="BA7" s="467"/>
      <c r="BB7" s="467"/>
      <c r="BC7" s="472">
        <f>'Data_3-7'!AU17</f>
        <v>396</v>
      </c>
      <c r="BD7" s="472"/>
      <c r="BE7" s="472"/>
      <c r="BF7" s="472"/>
      <c r="BG7" s="472"/>
      <c r="BH7" s="472">
        <f>'Data_3-7'!AZ17</f>
        <v>380</v>
      </c>
      <c r="BI7" s="472"/>
      <c r="BJ7" s="472"/>
      <c r="BK7" s="472"/>
      <c r="BL7" s="476"/>
      <c r="BM7" s="351">
        <v>76</v>
      </c>
      <c r="BN7" s="351"/>
      <c r="BO7" s="351"/>
      <c r="BP7" s="351"/>
      <c r="BQ7" s="351"/>
      <c r="BR7" s="469"/>
      <c r="BS7" s="470">
        <f t="shared" si="3"/>
        <v>1141</v>
      </c>
      <c r="BT7" s="467"/>
      <c r="BU7" s="467"/>
      <c r="BV7" s="467"/>
      <c r="BW7" s="467"/>
      <c r="BX7" s="472">
        <f>'Data_3-7'!BO20</f>
        <v>557</v>
      </c>
      <c r="BY7" s="472"/>
      <c r="BZ7" s="472"/>
      <c r="CA7" s="472"/>
      <c r="CB7" s="472"/>
      <c r="CC7" s="472">
        <f>'Data_3-7'!BT20</f>
        <v>584</v>
      </c>
      <c r="CD7" s="472"/>
      <c r="CE7" s="472"/>
      <c r="CF7" s="472"/>
      <c r="CG7" s="472"/>
      <c r="CH7" s="1"/>
      <c r="CI7" s="1"/>
    </row>
    <row r="8" spans="1:87" ht="25.5" customHeight="1">
      <c r="B8" s="351">
        <v>2</v>
      </c>
      <c r="C8" s="351"/>
      <c r="D8" s="351"/>
      <c r="E8" s="351"/>
      <c r="F8" s="351"/>
      <c r="G8" s="351"/>
      <c r="H8" s="470">
        <f t="shared" si="0"/>
        <v>156</v>
      </c>
      <c r="I8" s="467"/>
      <c r="J8" s="467"/>
      <c r="K8" s="467"/>
      <c r="L8" s="467"/>
      <c r="M8" s="472">
        <f>'Data_3-7'!G14</f>
        <v>72</v>
      </c>
      <c r="N8" s="472"/>
      <c r="O8" s="472"/>
      <c r="P8" s="472"/>
      <c r="Q8" s="472"/>
      <c r="R8" s="472">
        <f>'Data_3-7'!L14</f>
        <v>84</v>
      </c>
      <c r="S8" s="472"/>
      <c r="T8" s="472"/>
      <c r="U8" s="472"/>
      <c r="V8" s="472"/>
      <c r="W8" s="468">
        <v>27</v>
      </c>
      <c r="X8" s="351"/>
      <c r="Y8" s="351"/>
      <c r="Z8" s="351"/>
      <c r="AA8" s="351"/>
      <c r="AB8" s="469"/>
      <c r="AC8" s="467">
        <f t="shared" si="1"/>
        <v>444</v>
      </c>
      <c r="AD8" s="467"/>
      <c r="AE8" s="467"/>
      <c r="AF8" s="467"/>
      <c r="AG8" s="467"/>
      <c r="AH8" s="472">
        <f>'Data_3-7'!AA17</f>
        <v>278</v>
      </c>
      <c r="AI8" s="472"/>
      <c r="AJ8" s="472"/>
      <c r="AK8" s="472"/>
      <c r="AL8" s="472"/>
      <c r="AM8" s="472">
        <f>'Data_3-7'!AF17</f>
        <v>166</v>
      </c>
      <c r="AN8" s="472"/>
      <c r="AO8" s="472"/>
      <c r="AP8" s="472"/>
      <c r="AQ8" s="476"/>
      <c r="AR8" s="351">
        <v>52</v>
      </c>
      <c r="AS8" s="351"/>
      <c r="AT8" s="351"/>
      <c r="AU8" s="351"/>
      <c r="AV8" s="351"/>
      <c r="AW8" s="469"/>
      <c r="AX8" s="470">
        <f t="shared" si="2"/>
        <v>834</v>
      </c>
      <c r="AY8" s="467"/>
      <c r="AZ8" s="467"/>
      <c r="BA8" s="467"/>
      <c r="BB8" s="467"/>
      <c r="BC8" s="472">
        <f>'Data_3-7'!AU20</f>
        <v>413</v>
      </c>
      <c r="BD8" s="472"/>
      <c r="BE8" s="472"/>
      <c r="BF8" s="472"/>
      <c r="BG8" s="472"/>
      <c r="BH8" s="472">
        <f>'Data_3-7'!AZ20</f>
        <v>421</v>
      </c>
      <c r="BI8" s="472"/>
      <c r="BJ8" s="472"/>
      <c r="BK8" s="472"/>
      <c r="BL8" s="472"/>
      <c r="BM8" s="468">
        <v>77</v>
      </c>
      <c r="BN8" s="351"/>
      <c r="BO8" s="351"/>
      <c r="BP8" s="351"/>
      <c r="BQ8" s="351"/>
      <c r="BR8" s="469"/>
      <c r="BS8" s="467">
        <f t="shared" si="3"/>
        <v>663</v>
      </c>
      <c r="BT8" s="467"/>
      <c r="BU8" s="467"/>
      <c r="BV8" s="467"/>
      <c r="BW8" s="467"/>
      <c r="BX8" s="472">
        <f>'Data_3-7'!BO23</f>
        <v>305</v>
      </c>
      <c r="BY8" s="472"/>
      <c r="BZ8" s="472"/>
      <c r="CA8" s="472"/>
      <c r="CB8" s="472"/>
      <c r="CC8" s="472">
        <f>'Data_3-7'!BT23</f>
        <v>358</v>
      </c>
      <c r="CD8" s="472"/>
      <c r="CE8" s="472"/>
      <c r="CF8" s="472"/>
      <c r="CG8" s="472"/>
      <c r="CH8" s="1"/>
      <c r="CI8" s="1"/>
    </row>
    <row r="9" spans="1:87" ht="25.5" customHeight="1">
      <c r="B9" s="351">
        <v>3</v>
      </c>
      <c r="C9" s="351"/>
      <c r="D9" s="351"/>
      <c r="E9" s="351"/>
      <c r="F9" s="351"/>
      <c r="G9" s="351"/>
      <c r="H9" s="470">
        <f t="shared" si="0"/>
        <v>180</v>
      </c>
      <c r="I9" s="467"/>
      <c r="J9" s="467"/>
      <c r="K9" s="467"/>
      <c r="L9" s="467"/>
      <c r="M9" s="472">
        <f>'Data_3-7'!G17</f>
        <v>90</v>
      </c>
      <c r="N9" s="472"/>
      <c r="O9" s="472"/>
      <c r="P9" s="472"/>
      <c r="Q9" s="472"/>
      <c r="R9" s="472">
        <f>'Data_3-7'!L17</f>
        <v>90</v>
      </c>
      <c r="S9" s="472"/>
      <c r="T9" s="472"/>
      <c r="U9" s="472"/>
      <c r="V9" s="472"/>
      <c r="W9" s="468">
        <v>28</v>
      </c>
      <c r="X9" s="351"/>
      <c r="Y9" s="351"/>
      <c r="Z9" s="351"/>
      <c r="AA9" s="351"/>
      <c r="AB9" s="469"/>
      <c r="AC9" s="467">
        <f t="shared" si="1"/>
        <v>402</v>
      </c>
      <c r="AD9" s="467"/>
      <c r="AE9" s="467"/>
      <c r="AF9" s="467"/>
      <c r="AG9" s="467"/>
      <c r="AH9" s="472">
        <f>'Data_3-7'!AA20</f>
        <v>250</v>
      </c>
      <c r="AI9" s="472"/>
      <c r="AJ9" s="472"/>
      <c r="AK9" s="472"/>
      <c r="AL9" s="472"/>
      <c r="AM9" s="472">
        <f>'Data_3-7'!AF20</f>
        <v>152</v>
      </c>
      <c r="AN9" s="472"/>
      <c r="AO9" s="472"/>
      <c r="AP9" s="472"/>
      <c r="AQ9" s="476"/>
      <c r="AR9" s="351">
        <v>53</v>
      </c>
      <c r="AS9" s="351"/>
      <c r="AT9" s="351"/>
      <c r="AU9" s="351"/>
      <c r="AV9" s="351"/>
      <c r="AW9" s="469"/>
      <c r="AX9" s="470">
        <f t="shared" si="2"/>
        <v>788</v>
      </c>
      <c r="AY9" s="467"/>
      <c r="AZ9" s="467"/>
      <c r="BA9" s="467"/>
      <c r="BB9" s="467"/>
      <c r="BC9" s="472">
        <f>'Data_3-7'!AU23</f>
        <v>402</v>
      </c>
      <c r="BD9" s="472"/>
      <c r="BE9" s="472"/>
      <c r="BF9" s="472"/>
      <c r="BG9" s="472"/>
      <c r="BH9" s="472">
        <f>'Data_3-7'!AZ23</f>
        <v>386</v>
      </c>
      <c r="BI9" s="472"/>
      <c r="BJ9" s="472"/>
      <c r="BK9" s="472"/>
      <c r="BL9" s="472"/>
      <c r="BM9" s="468">
        <v>78</v>
      </c>
      <c r="BN9" s="351"/>
      <c r="BO9" s="351"/>
      <c r="BP9" s="351"/>
      <c r="BQ9" s="351"/>
      <c r="BR9" s="469"/>
      <c r="BS9" s="467">
        <f t="shared" si="3"/>
        <v>620</v>
      </c>
      <c r="BT9" s="467"/>
      <c r="BU9" s="467"/>
      <c r="BV9" s="467"/>
      <c r="BW9" s="467"/>
      <c r="BX9" s="472">
        <f>'Data_3-7'!BO26</f>
        <v>268</v>
      </c>
      <c r="BY9" s="472"/>
      <c r="BZ9" s="472"/>
      <c r="CA9" s="472"/>
      <c r="CB9" s="472"/>
      <c r="CC9" s="472">
        <f>'Data_3-7'!BT26</f>
        <v>352</v>
      </c>
      <c r="CD9" s="472"/>
      <c r="CE9" s="472"/>
      <c r="CF9" s="472"/>
      <c r="CG9" s="472"/>
      <c r="CH9" s="1"/>
      <c r="CI9" s="1"/>
    </row>
    <row r="10" spans="1:87" ht="25.5" customHeight="1">
      <c r="B10" s="351">
        <v>4</v>
      </c>
      <c r="C10" s="351"/>
      <c r="D10" s="351"/>
      <c r="E10" s="351"/>
      <c r="F10" s="351"/>
      <c r="G10" s="351"/>
      <c r="H10" s="470">
        <f t="shared" si="0"/>
        <v>210</v>
      </c>
      <c r="I10" s="467"/>
      <c r="J10" s="467"/>
      <c r="K10" s="467"/>
      <c r="L10" s="467"/>
      <c r="M10" s="472">
        <f>'Data_3-7'!G20</f>
        <v>106</v>
      </c>
      <c r="N10" s="472"/>
      <c r="O10" s="472"/>
      <c r="P10" s="472"/>
      <c r="Q10" s="472"/>
      <c r="R10" s="472">
        <f>'Data_3-7'!L20</f>
        <v>104</v>
      </c>
      <c r="S10" s="472"/>
      <c r="T10" s="472"/>
      <c r="U10" s="472"/>
      <c r="V10" s="472"/>
      <c r="W10" s="468">
        <v>29</v>
      </c>
      <c r="X10" s="351"/>
      <c r="Y10" s="351"/>
      <c r="Z10" s="351"/>
      <c r="AA10" s="351"/>
      <c r="AB10" s="469"/>
      <c r="AC10" s="467">
        <f t="shared" si="1"/>
        <v>408</v>
      </c>
      <c r="AD10" s="467"/>
      <c r="AE10" s="467"/>
      <c r="AF10" s="467"/>
      <c r="AG10" s="467"/>
      <c r="AH10" s="472">
        <f>'Data_3-7'!AA23</f>
        <v>242</v>
      </c>
      <c r="AI10" s="472"/>
      <c r="AJ10" s="472"/>
      <c r="AK10" s="472"/>
      <c r="AL10" s="472"/>
      <c r="AM10" s="472">
        <f>'Data_3-7'!AF23</f>
        <v>166</v>
      </c>
      <c r="AN10" s="472"/>
      <c r="AO10" s="472"/>
      <c r="AP10" s="472"/>
      <c r="AQ10" s="476"/>
      <c r="AR10" s="351">
        <v>54</v>
      </c>
      <c r="AS10" s="351"/>
      <c r="AT10" s="351"/>
      <c r="AU10" s="351"/>
      <c r="AV10" s="351"/>
      <c r="AW10" s="469"/>
      <c r="AX10" s="470">
        <f t="shared" si="2"/>
        <v>832</v>
      </c>
      <c r="AY10" s="467"/>
      <c r="AZ10" s="467"/>
      <c r="BA10" s="467"/>
      <c r="BB10" s="467"/>
      <c r="BC10" s="472">
        <f>'Data_3-7'!AU26</f>
        <v>423</v>
      </c>
      <c r="BD10" s="472"/>
      <c r="BE10" s="472"/>
      <c r="BF10" s="472"/>
      <c r="BG10" s="472"/>
      <c r="BH10" s="472">
        <f>'Data_3-7'!AZ26</f>
        <v>409</v>
      </c>
      <c r="BI10" s="472"/>
      <c r="BJ10" s="472"/>
      <c r="BK10" s="472"/>
      <c r="BL10" s="472"/>
      <c r="BM10" s="468">
        <v>79</v>
      </c>
      <c r="BN10" s="351"/>
      <c r="BO10" s="351"/>
      <c r="BP10" s="351"/>
      <c r="BQ10" s="351"/>
      <c r="BR10" s="469"/>
      <c r="BS10" s="467">
        <f t="shared" si="3"/>
        <v>842</v>
      </c>
      <c r="BT10" s="467"/>
      <c r="BU10" s="467"/>
      <c r="BV10" s="467"/>
      <c r="BW10" s="467"/>
      <c r="BX10" s="472">
        <f>'Data_3-7'!BO29</f>
        <v>363</v>
      </c>
      <c r="BY10" s="472"/>
      <c r="BZ10" s="472"/>
      <c r="CA10" s="472"/>
      <c r="CB10" s="472"/>
      <c r="CC10" s="472">
        <f>'Data_3-7'!BT29</f>
        <v>479</v>
      </c>
      <c r="CD10" s="472"/>
      <c r="CE10" s="472"/>
      <c r="CF10" s="472"/>
      <c r="CG10" s="472"/>
      <c r="CH10" s="1"/>
      <c r="CI10" s="1"/>
    </row>
    <row r="11" spans="1:87" ht="15" customHeight="1">
      <c r="B11" s="351"/>
      <c r="C11" s="351"/>
      <c r="D11" s="351"/>
      <c r="E11" s="351"/>
      <c r="F11" s="351"/>
      <c r="G11" s="351"/>
      <c r="H11" s="470"/>
      <c r="I11" s="467"/>
      <c r="J11" s="467"/>
      <c r="K11" s="467"/>
      <c r="L11" s="467"/>
      <c r="M11" s="472"/>
      <c r="N11" s="472"/>
      <c r="O11" s="472"/>
      <c r="P11" s="472"/>
      <c r="Q11" s="472"/>
      <c r="R11" s="472"/>
      <c r="S11" s="472"/>
      <c r="T11" s="472"/>
      <c r="U11" s="472"/>
      <c r="V11" s="472"/>
      <c r="W11" s="74"/>
      <c r="AB11" s="8"/>
      <c r="AE11" s="1"/>
      <c r="AF11" s="1"/>
      <c r="AG11" s="1"/>
      <c r="AH11" s="1"/>
      <c r="AI11" s="1"/>
      <c r="AJ11" s="1"/>
      <c r="AK11" s="1"/>
      <c r="AL11" s="1"/>
      <c r="AM11" s="1"/>
      <c r="AN11" s="1"/>
      <c r="AO11" s="1"/>
      <c r="AP11" s="1"/>
      <c r="AQ11" s="205"/>
      <c r="AX11" s="75"/>
      <c r="BC11" s="1"/>
      <c r="BD11" s="1"/>
      <c r="BE11" s="1"/>
      <c r="BF11" s="1"/>
      <c r="BG11" s="1"/>
      <c r="BH11" s="1"/>
      <c r="BI11" s="1"/>
      <c r="BJ11" s="1"/>
      <c r="BK11" s="1"/>
      <c r="BL11" s="205"/>
      <c r="BS11" s="75"/>
      <c r="BX11" s="1"/>
      <c r="BY11" s="1"/>
      <c r="BZ11" s="1"/>
      <c r="CA11" s="1"/>
      <c r="CB11" s="1"/>
      <c r="CC11" s="1"/>
      <c r="CD11" s="1"/>
      <c r="CE11" s="1"/>
      <c r="CF11" s="1"/>
      <c r="CG11" s="1"/>
      <c r="CH11" s="1"/>
      <c r="CI11" s="1"/>
    </row>
    <row r="12" spans="1:87" ht="25.5" customHeight="1">
      <c r="B12" s="351" t="s">
        <v>216</v>
      </c>
      <c r="C12" s="351"/>
      <c r="D12" s="351"/>
      <c r="E12" s="351"/>
      <c r="F12" s="351"/>
      <c r="G12" s="351"/>
      <c r="H12" s="470">
        <f t="shared" ref="H12:H17" si="4">SUM(M12:V12)</f>
        <v>1235</v>
      </c>
      <c r="I12" s="467"/>
      <c r="J12" s="467"/>
      <c r="K12" s="467"/>
      <c r="L12" s="467"/>
      <c r="M12" s="472">
        <f>SUM(M13:Q17)</f>
        <v>595</v>
      </c>
      <c r="N12" s="472"/>
      <c r="O12" s="472"/>
      <c r="P12" s="472"/>
      <c r="Q12" s="472"/>
      <c r="R12" s="472">
        <f>SUM(R13:V17)</f>
        <v>640</v>
      </c>
      <c r="S12" s="472"/>
      <c r="T12" s="472"/>
      <c r="U12" s="472"/>
      <c r="V12" s="472"/>
      <c r="W12" s="473" t="s">
        <v>217</v>
      </c>
      <c r="X12" s="474"/>
      <c r="Y12" s="474"/>
      <c r="Z12" s="474"/>
      <c r="AA12" s="474"/>
      <c r="AB12" s="475"/>
      <c r="AC12" s="467">
        <f t="shared" ref="AC12:AC17" si="5">SUM(AH12:AQ12)</f>
        <v>2029</v>
      </c>
      <c r="AD12" s="467"/>
      <c r="AE12" s="467"/>
      <c r="AF12" s="467"/>
      <c r="AG12" s="467"/>
      <c r="AH12" s="472">
        <f>SUM(AH13:AL17)</f>
        <v>1124</v>
      </c>
      <c r="AI12" s="472"/>
      <c r="AJ12" s="472"/>
      <c r="AK12" s="472"/>
      <c r="AL12" s="472"/>
      <c r="AM12" s="472">
        <f>SUM(AM13:AQ17)</f>
        <v>905</v>
      </c>
      <c r="AN12" s="472"/>
      <c r="AO12" s="472"/>
      <c r="AP12" s="472"/>
      <c r="AQ12" s="476"/>
      <c r="AR12" s="351" t="s">
        <v>218</v>
      </c>
      <c r="AS12" s="351"/>
      <c r="AT12" s="351"/>
      <c r="AU12" s="351"/>
      <c r="AV12" s="351"/>
      <c r="AW12" s="469"/>
      <c r="AX12" s="470">
        <f t="shared" ref="AX12:AX17" si="6">SUM(BC12:BL12)</f>
        <v>4171</v>
      </c>
      <c r="AY12" s="467"/>
      <c r="AZ12" s="467"/>
      <c r="BA12" s="467"/>
      <c r="BB12" s="467"/>
      <c r="BC12" s="472">
        <f>SUM(BC13:BG17)</f>
        <v>2085</v>
      </c>
      <c r="BD12" s="472"/>
      <c r="BE12" s="472"/>
      <c r="BF12" s="472"/>
      <c r="BG12" s="472"/>
      <c r="BH12" s="472">
        <f>SUM(BH13:BL17)</f>
        <v>2086</v>
      </c>
      <c r="BI12" s="472"/>
      <c r="BJ12" s="472"/>
      <c r="BK12" s="472"/>
      <c r="BL12" s="472"/>
      <c r="BM12" s="473" t="s">
        <v>219</v>
      </c>
      <c r="BN12" s="474"/>
      <c r="BO12" s="474"/>
      <c r="BP12" s="474"/>
      <c r="BQ12" s="474"/>
      <c r="BR12" s="475"/>
      <c r="BS12" s="467">
        <f t="shared" ref="BS12:BS17" si="7">SUM(BX12:CG12)</f>
        <v>3486</v>
      </c>
      <c r="BT12" s="467"/>
      <c r="BU12" s="467"/>
      <c r="BV12" s="467"/>
      <c r="BW12" s="467"/>
      <c r="BX12" s="472">
        <f>SUM(BX13:CB17)</f>
        <v>1408</v>
      </c>
      <c r="BY12" s="472"/>
      <c r="BZ12" s="472"/>
      <c r="CA12" s="472"/>
      <c r="CB12" s="472"/>
      <c r="CC12" s="472">
        <f>SUM(CC13:CG17)</f>
        <v>2078</v>
      </c>
      <c r="CD12" s="472"/>
      <c r="CE12" s="472"/>
      <c r="CF12" s="472"/>
      <c r="CG12" s="472"/>
      <c r="CH12" s="1"/>
      <c r="CI12" s="1"/>
    </row>
    <row r="13" spans="1:87" ht="25.5" customHeight="1">
      <c r="B13" s="351">
        <v>5</v>
      </c>
      <c r="C13" s="351"/>
      <c r="D13" s="351"/>
      <c r="E13" s="351"/>
      <c r="F13" s="351"/>
      <c r="G13" s="351"/>
      <c r="H13" s="470">
        <f t="shared" si="4"/>
        <v>203</v>
      </c>
      <c r="I13" s="467"/>
      <c r="J13" s="467"/>
      <c r="K13" s="467"/>
      <c r="L13" s="467"/>
      <c r="M13" s="472">
        <f>'Data_3-7'!G23</f>
        <v>93</v>
      </c>
      <c r="N13" s="472"/>
      <c r="O13" s="472"/>
      <c r="P13" s="472"/>
      <c r="Q13" s="472"/>
      <c r="R13" s="472">
        <f>'Data_3-7'!L23</f>
        <v>110</v>
      </c>
      <c r="S13" s="472"/>
      <c r="T13" s="472"/>
      <c r="U13" s="472"/>
      <c r="V13" s="472"/>
      <c r="W13" s="468">
        <v>30</v>
      </c>
      <c r="X13" s="351"/>
      <c r="Y13" s="351"/>
      <c r="Z13" s="351"/>
      <c r="AA13" s="351"/>
      <c r="AB13" s="469"/>
      <c r="AC13" s="467">
        <f t="shared" si="5"/>
        <v>384</v>
      </c>
      <c r="AD13" s="467"/>
      <c r="AE13" s="467"/>
      <c r="AF13" s="467"/>
      <c r="AG13" s="467"/>
      <c r="AH13" s="472">
        <f>'Data_3-7'!AA26</f>
        <v>221</v>
      </c>
      <c r="AI13" s="472"/>
      <c r="AJ13" s="472"/>
      <c r="AK13" s="472"/>
      <c r="AL13" s="472"/>
      <c r="AM13" s="472">
        <f>'Data_3-7'!AF26</f>
        <v>163</v>
      </c>
      <c r="AN13" s="472"/>
      <c r="AO13" s="472"/>
      <c r="AP13" s="472"/>
      <c r="AQ13" s="476"/>
      <c r="AR13" s="351">
        <v>55</v>
      </c>
      <c r="AS13" s="351"/>
      <c r="AT13" s="351"/>
      <c r="AU13" s="351"/>
      <c r="AV13" s="351"/>
      <c r="AW13" s="469"/>
      <c r="AX13" s="470">
        <f t="shared" si="6"/>
        <v>834</v>
      </c>
      <c r="AY13" s="467"/>
      <c r="AZ13" s="467"/>
      <c r="BA13" s="467"/>
      <c r="BB13" s="467"/>
      <c r="BC13" s="472">
        <f>'Data_3-7'!AU29</f>
        <v>419</v>
      </c>
      <c r="BD13" s="472"/>
      <c r="BE13" s="472"/>
      <c r="BF13" s="472"/>
      <c r="BG13" s="472"/>
      <c r="BH13" s="472">
        <f>'Data_3-7'!AZ29</f>
        <v>415</v>
      </c>
      <c r="BI13" s="472"/>
      <c r="BJ13" s="472"/>
      <c r="BK13" s="472"/>
      <c r="BL13" s="472"/>
      <c r="BM13" s="468">
        <v>80</v>
      </c>
      <c r="BN13" s="351"/>
      <c r="BO13" s="351"/>
      <c r="BP13" s="351"/>
      <c r="BQ13" s="351"/>
      <c r="BR13" s="469"/>
      <c r="BS13" s="467">
        <f t="shared" si="7"/>
        <v>757</v>
      </c>
      <c r="BT13" s="467"/>
      <c r="BU13" s="467"/>
      <c r="BV13" s="467"/>
      <c r="BW13" s="467"/>
      <c r="BX13" s="472">
        <f>'Data_3-7'!BO32</f>
        <v>308</v>
      </c>
      <c r="BY13" s="472"/>
      <c r="BZ13" s="472"/>
      <c r="CA13" s="472"/>
      <c r="CB13" s="472"/>
      <c r="CC13" s="472">
        <f>'Data_3-7'!BT32</f>
        <v>449</v>
      </c>
      <c r="CD13" s="472"/>
      <c r="CE13" s="472"/>
      <c r="CF13" s="472"/>
      <c r="CG13" s="472"/>
      <c r="CH13" s="1"/>
    </row>
    <row r="14" spans="1:87" ht="25.5" customHeight="1">
      <c r="B14" s="351">
        <v>6</v>
      </c>
      <c r="C14" s="351"/>
      <c r="D14" s="351"/>
      <c r="E14" s="351"/>
      <c r="F14" s="351"/>
      <c r="G14" s="351"/>
      <c r="H14" s="470">
        <f t="shared" si="4"/>
        <v>237</v>
      </c>
      <c r="I14" s="467"/>
      <c r="J14" s="467"/>
      <c r="K14" s="467"/>
      <c r="L14" s="467"/>
      <c r="M14" s="472">
        <f>'Data_3-7'!G26</f>
        <v>104</v>
      </c>
      <c r="N14" s="472"/>
      <c r="O14" s="472"/>
      <c r="P14" s="472"/>
      <c r="Q14" s="472"/>
      <c r="R14" s="472">
        <f>'Data_3-7'!L26</f>
        <v>133</v>
      </c>
      <c r="S14" s="472"/>
      <c r="T14" s="472"/>
      <c r="U14" s="472"/>
      <c r="V14" s="472"/>
      <c r="W14" s="468">
        <v>31</v>
      </c>
      <c r="X14" s="351"/>
      <c r="Y14" s="351"/>
      <c r="Z14" s="351"/>
      <c r="AA14" s="351"/>
      <c r="AB14" s="469"/>
      <c r="AC14" s="467">
        <f t="shared" si="5"/>
        <v>427</v>
      </c>
      <c r="AD14" s="467"/>
      <c r="AE14" s="467"/>
      <c r="AF14" s="467"/>
      <c r="AG14" s="467"/>
      <c r="AH14" s="472">
        <f>'Data_3-7'!AA29</f>
        <v>229</v>
      </c>
      <c r="AI14" s="472"/>
      <c r="AJ14" s="472"/>
      <c r="AK14" s="472"/>
      <c r="AL14" s="472"/>
      <c r="AM14" s="472">
        <f>'Data_3-7'!AF29</f>
        <v>198</v>
      </c>
      <c r="AN14" s="472"/>
      <c r="AO14" s="472"/>
      <c r="AP14" s="472"/>
      <c r="AQ14" s="476"/>
      <c r="AR14" s="351">
        <v>56</v>
      </c>
      <c r="AS14" s="351"/>
      <c r="AT14" s="351"/>
      <c r="AU14" s="351"/>
      <c r="AV14" s="351"/>
      <c r="AW14" s="469"/>
      <c r="AX14" s="470">
        <f t="shared" si="6"/>
        <v>893</v>
      </c>
      <c r="AY14" s="467"/>
      <c r="AZ14" s="467"/>
      <c r="BA14" s="467"/>
      <c r="BB14" s="467"/>
      <c r="BC14" s="472">
        <f>'Data_3-7'!AU32</f>
        <v>434</v>
      </c>
      <c r="BD14" s="472"/>
      <c r="BE14" s="472"/>
      <c r="BF14" s="472"/>
      <c r="BG14" s="472"/>
      <c r="BH14" s="472">
        <f>'Data_3-7'!AZ32</f>
        <v>459</v>
      </c>
      <c r="BI14" s="472"/>
      <c r="BJ14" s="472"/>
      <c r="BK14" s="472"/>
      <c r="BL14" s="472"/>
      <c r="BM14" s="468">
        <v>81</v>
      </c>
      <c r="BN14" s="351"/>
      <c r="BO14" s="351"/>
      <c r="BP14" s="351"/>
      <c r="BQ14" s="351"/>
      <c r="BR14" s="469"/>
      <c r="BS14" s="467">
        <f t="shared" si="7"/>
        <v>799</v>
      </c>
      <c r="BT14" s="467"/>
      <c r="BU14" s="467"/>
      <c r="BV14" s="467"/>
      <c r="BW14" s="467"/>
      <c r="BX14" s="472">
        <f>'Data_3-7'!BO35</f>
        <v>356</v>
      </c>
      <c r="BY14" s="472"/>
      <c r="BZ14" s="472"/>
      <c r="CA14" s="472"/>
      <c r="CB14" s="472"/>
      <c r="CC14" s="472">
        <f>'Data_3-7'!BT35</f>
        <v>443</v>
      </c>
      <c r="CD14" s="472"/>
      <c r="CE14" s="472"/>
      <c r="CF14" s="472"/>
      <c r="CG14" s="472"/>
      <c r="CH14" s="1"/>
    </row>
    <row r="15" spans="1:87" ht="25.5" customHeight="1">
      <c r="B15" s="351">
        <v>7</v>
      </c>
      <c r="C15" s="351"/>
      <c r="D15" s="351"/>
      <c r="E15" s="351"/>
      <c r="F15" s="351"/>
      <c r="G15" s="351"/>
      <c r="H15" s="470">
        <f t="shared" si="4"/>
        <v>256</v>
      </c>
      <c r="I15" s="467"/>
      <c r="J15" s="467"/>
      <c r="K15" s="467"/>
      <c r="L15" s="467"/>
      <c r="M15" s="472">
        <f>'Data_3-7'!G29</f>
        <v>121</v>
      </c>
      <c r="N15" s="472"/>
      <c r="O15" s="472"/>
      <c r="P15" s="472"/>
      <c r="Q15" s="472"/>
      <c r="R15" s="472">
        <f>'Data_3-7'!L29</f>
        <v>135</v>
      </c>
      <c r="S15" s="472"/>
      <c r="T15" s="472"/>
      <c r="U15" s="472"/>
      <c r="V15" s="472"/>
      <c r="W15" s="468">
        <v>32</v>
      </c>
      <c r="X15" s="351"/>
      <c r="Y15" s="351"/>
      <c r="Z15" s="351"/>
      <c r="AA15" s="351"/>
      <c r="AB15" s="469"/>
      <c r="AC15" s="467">
        <f t="shared" si="5"/>
        <v>403</v>
      </c>
      <c r="AD15" s="467"/>
      <c r="AE15" s="467"/>
      <c r="AF15" s="467"/>
      <c r="AG15" s="467"/>
      <c r="AH15" s="472">
        <f>'Data_3-7'!AA32</f>
        <v>223</v>
      </c>
      <c r="AI15" s="472"/>
      <c r="AJ15" s="472"/>
      <c r="AK15" s="472"/>
      <c r="AL15" s="472"/>
      <c r="AM15" s="472">
        <f>'Data_3-7'!AF32</f>
        <v>180</v>
      </c>
      <c r="AN15" s="472"/>
      <c r="AO15" s="472"/>
      <c r="AP15" s="472"/>
      <c r="AQ15" s="476"/>
      <c r="AR15" s="351">
        <v>57</v>
      </c>
      <c r="AS15" s="351"/>
      <c r="AT15" s="351"/>
      <c r="AU15" s="351"/>
      <c r="AV15" s="351"/>
      <c r="AW15" s="469"/>
      <c r="AX15" s="470">
        <f t="shared" si="6"/>
        <v>652</v>
      </c>
      <c r="AY15" s="467"/>
      <c r="AZ15" s="467"/>
      <c r="BA15" s="467"/>
      <c r="BB15" s="467"/>
      <c r="BC15" s="472">
        <f>'Data_3-7'!AU35</f>
        <v>315</v>
      </c>
      <c r="BD15" s="472"/>
      <c r="BE15" s="472"/>
      <c r="BF15" s="472"/>
      <c r="BG15" s="472"/>
      <c r="BH15" s="472">
        <f>'Data_3-7'!AZ35</f>
        <v>337</v>
      </c>
      <c r="BI15" s="472"/>
      <c r="BJ15" s="472"/>
      <c r="BK15" s="472"/>
      <c r="BL15" s="472"/>
      <c r="BM15" s="468">
        <v>82</v>
      </c>
      <c r="BN15" s="351"/>
      <c r="BO15" s="351"/>
      <c r="BP15" s="351"/>
      <c r="BQ15" s="351"/>
      <c r="BR15" s="469"/>
      <c r="BS15" s="467">
        <f t="shared" si="7"/>
        <v>704</v>
      </c>
      <c r="BT15" s="467"/>
      <c r="BU15" s="467"/>
      <c r="BV15" s="467"/>
      <c r="BW15" s="467"/>
      <c r="BX15" s="472">
        <f>'Data_3-7'!BO38</f>
        <v>268</v>
      </c>
      <c r="BY15" s="472"/>
      <c r="BZ15" s="472"/>
      <c r="CA15" s="472"/>
      <c r="CB15" s="472"/>
      <c r="CC15" s="472">
        <f>'Data_3-7'!BT38</f>
        <v>436</v>
      </c>
      <c r="CD15" s="472"/>
      <c r="CE15" s="472"/>
      <c r="CF15" s="472"/>
      <c r="CG15" s="472"/>
      <c r="CH15" s="1"/>
    </row>
    <row r="16" spans="1:87" ht="25.5" customHeight="1">
      <c r="B16" s="351">
        <v>8</v>
      </c>
      <c r="C16" s="351"/>
      <c r="D16" s="351"/>
      <c r="E16" s="351"/>
      <c r="F16" s="351"/>
      <c r="G16" s="351"/>
      <c r="H16" s="470">
        <f>SUM(M16:V16)</f>
        <v>279</v>
      </c>
      <c r="I16" s="467"/>
      <c r="J16" s="467"/>
      <c r="K16" s="467"/>
      <c r="L16" s="467"/>
      <c r="M16" s="472">
        <f>'Data_3-7'!G32</f>
        <v>142</v>
      </c>
      <c r="N16" s="472"/>
      <c r="O16" s="472"/>
      <c r="P16" s="472"/>
      <c r="Q16" s="472"/>
      <c r="R16" s="472">
        <f>'Data_3-7'!L32</f>
        <v>137</v>
      </c>
      <c r="S16" s="472"/>
      <c r="T16" s="472"/>
      <c r="U16" s="472"/>
      <c r="V16" s="472"/>
      <c r="W16" s="468">
        <v>33</v>
      </c>
      <c r="X16" s="351"/>
      <c r="Y16" s="351"/>
      <c r="Z16" s="351"/>
      <c r="AA16" s="351"/>
      <c r="AB16" s="469"/>
      <c r="AC16" s="467">
        <f t="shared" si="5"/>
        <v>403</v>
      </c>
      <c r="AD16" s="467"/>
      <c r="AE16" s="467"/>
      <c r="AF16" s="467"/>
      <c r="AG16" s="467"/>
      <c r="AH16" s="472">
        <f>'Data_3-7'!AA35</f>
        <v>234</v>
      </c>
      <c r="AI16" s="472"/>
      <c r="AJ16" s="472"/>
      <c r="AK16" s="472"/>
      <c r="AL16" s="472"/>
      <c r="AM16" s="472">
        <f>'Data_3-7'!AF35</f>
        <v>169</v>
      </c>
      <c r="AN16" s="472"/>
      <c r="AO16" s="472"/>
      <c r="AP16" s="472"/>
      <c r="AQ16" s="476"/>
      <c r="AR16" s="351">
        <v>58</v>
      </c>
      <c r="AS16" s="351"/>
      <c r="AT16" s="351"/>
      <c r="AU16" s="351"/>
      <c r="AV16" s="351"/>
      <c r="AW16" s="469"/>
      <c r="AX16" s="470">
        <f t="shared" si="6"/>
        <v>899</v>
      </c>
      <c r="AY16" s="467"/>
      <c r="AZ16" s="467"/>
      <c r="BA16" s="467"/>
      <c r="BB16" s="467"/>
      <c r="BC16" s="472">
        <f>'Data_3-7'!AU38</f>
        <v>450</v>
      </c>
      <c r="BD16" s="472"/>
      <c r="BE16" s="472"/>
      <c r="BF16" s="472"/>
      <c r="BG16" s="472"/>
      <c r="BH16" s="472">
        <f>'Data_3-7'!AZ38</f>
        <v>449</v>
      </c>
      <c r="BI16" s="472"/>
      <c r="BJ16" s="472"/>
      <c r="BK16" s="472"/>
      <c r="BL16" s="472"/>
      <c r="BM16" s="468">
        <v>83</v>
      </c>
      <c r="BN16" s="351"/>
      <c r="BO16" s="351"/>
      <c r="BP16" s="351"/>
      <c r="BQ16" s="351"/>
      <c r="BR16" s="469"/>
      <c r="BS16" s="467">
        <f t="shared" si="7"/>
        <v>661</v>
      </c>
      <c r="BT16" s="467"/>
      <c r="BU16" s="467"/>
      <c r="BV16" s="467"/>
      <c r="BW16" s="467"/>
      <c r="BX16" s="472">
        <f>'Data_3-7'!BO41</f>
        <v>257</v>
      </c>
      <c r="BY16" s="472"/>
      <c r="BZ16" s="472"/>
      <c r="CA16" s="472"/>
      <c r="CB16" s="472"/>
      <c r="CC16" s="472">
        <f>'Data_3-7'!BT41</f>
        <v>404</v>
      </c>
      <c r="CD16" s="472"/>
      <c r="CE16" s="472"/>
      <c r="CF16" s="472"/>
      <c r="CG16" s="472"/>
      <c r="CH16" s="1"/>
    </row>
    <row r="17" spans="2:86" ht="25.5" customHeight="1">
      <c r="B17" s="351">
        <v>9</v>
      </c>
      <c r="C17" s="351"/>
      <c r="D17" s="351"/>
      <c r="E17" s="351"/>
      <c r="F17" s="351"/>
      <c r="G17" s="351"/>
      <c r="H17" s="470">
        <f t="shared" si="4"/>
        <v>260</v>
      </c>
      <c r="I17" s="467"/>
      <c r="J17" s="467"/>
      <c r="K17" s="467"/>
      <c r="L17" s="467"/>
      <c r="M17" s="472">
        <f>'Data_3-7'!G35</f>
        <v>135</v>
      </c>
      <c r="N17" s="472"/>
      <c r="O17" s="472"/>
      <c r="P17" s="472"/>
      <c r="Q17" s="472"/>
      <c r="R17" s="472">
        <f>'Data_3-7'!L35</f>
        <v>125</v>
      </c>
      <c r="S17" s="472"/>
      <c r="T17" s="472"/>
      <c r="U17" s="472"/>
      <c r="V17" s="472"/>
      <c r="W17" s="468">
        <v>34</v>
      </c>
      <c r="X17" s="351"/>
      <c r="Y17" s="351"/>
      <c r="Z17" s="351"/>
      <c r="AA17" s="351"/>
      <c r="AB17" s="469"/>
      <c r="AC17" s="467">
        <f t="shared" si="5"/>
        <v>412</v>
      </c>
      <c r="AD17" s="467"/>
      <c r="AE17" s="467"/>
      <c r="AF17" s="467"/>
      <c r="AG17" s="467"/>
      <c r="AH17" s="472">
        <f>'Data_3-7'!AA38</f>
        <v>217</v>
      </c>
      <c r="AI17" s="472"/>
      <c r="AJ17" s="472"/>
      <c r="AK17" s="472"/>
      <c r="AL17" s="472"/>
      <c r="AM17" s="472">
        <f>'Data_3-7'!AF38</f>
        <v>195</v>
      </c>
      <c r="AN17" s="472"/>
      <c r="AO17" s="472"/>
      <c r="AP17" s="472"/>
      <c r="AQ17" s="476"/>
      <c r="AR17" s="351">
        <v>59</v>
      </c>
      <c r="AS17" s="351"/>
      <c r="AT17" s="351"/>
      <c r="AU17" s="351"/>
      <c r="AV17" s="351"/>
      <c r="AW17" s="469"/>
      <c r="AX17" s="470">
        <f t="shared" si="6"/>
        <v>893</v>
      </c>
      <c r="AY17" s="467"/>
      <c r="AZ17" s="467"/>
      <c r="BA17" s="467"/>
      <c r="BB17" s="467"/>
      <c r="BC17" s="472">
        <f>'Data_3-7'!AU41</f>
        <v>467</v>
      </c>
      <c r="BD17" s="472"/>
      <c r="BE17" s="472"/>
      <c r="BF17" s="472"/>
      <c r="BG17" s="472"/>
      <c r="BH17" s="472">
        <f>'Data_3-7'!AZ41</f>
        <v>426</v>
      </c>
      <c r="BI17" s="472"/>
      <c r="BJ17" s="472"/>
      <c r="BK17" s="472"/>
      <c r="BL17" s="472"/>
      <c r="BM17" s="468">
        <v>84</v>
      </c>
      <c r="BN17" s="351"/>
      <c r="BO17" s="351"/>
      <c r="BP17" s="351"/>
      <c r="BQ17" s="351"/>
      <c r="BR17" s="469"/>
      <c r="BS17" s="467">
        <f t="shared" si="7"/>
        <v>565</v>
      </c>
      <c r="BT17" s="467"/>
      <c r="BU17" s="467"/>
      <c r="BV17" s="467"/>
      <c r="BW17" s="467"/>
      <c r="BX17" s="472">
        <f>'Data_3-7'!BO44</f>
        <v>219</v>
      </c>
      <c r="BY17" s="472"/>
      <c r="BZ17" s="472"/>
      <c r="CA17" s="472"/>
      <c r="CB17" s="472"/>
      <c r="CC17" s="472">
        <f>'Data_3-7'!BT44</f>
        <v>346</v>
      </c>
      <c r="CD17" s="472"/>
      <c r="CE17" s="472"/>
      <c r="CF17" s="472"/>
      <c r="CG17" s="472"/>
      <c r="CH17" s="1"/>
    </row>
    <row r="18" spans="2:86" ht="15" customHeight="1">
      <c r="B18" s="351"/>
      <c r="C18" s="351"/>
      <c r="D18" s="351"/>
      <c r="E18" s="351"/>
      <c r="F18" s="351"/>
      <c r="G18" s="351"/>
      <c r="H18" s="470"/>
      <c r="I18" s="467"/>
      <c r="J18" s="467"/>
      <c r="K18" s="467"/>
      <c r="L18" s="467"/>
      <c r="M18" s="472"/>
      <c r="N18" s="472"/>
      <c r="O18" s="472"/>
      <c r="P18" s="472"/>
      <c r="Q18" s="472"/>
      <c r="R18" s="472"/>
      <c r="S18" s="472"/>
      <c r="T18" s="472"/>
      <c r="U18" s="472"/>
      <c r="V18" s="472"/>
      <c r="W18" s="74"/>
      <c r="AC18" s="75"/>
      <c r="AH18" s="1"/>
      <c r="AI18" s="1"/>
      <c r="AJ18" s="1"/>
      <c r="AK18" s="1"/>
      <c r="AL18" s="1"/>
      <c r="AM18" s="1"/>
      <c r="AN18" s="1"/>
      <c r="AO18" s="1"/>
      <c r="AP18" s="1"/>
      <c r="AQ18" s="205"/>
      <c r="AW18" s="8"/>
      <c r="BC18" s="1"/>
      <c r="BD18" s="1"/>
      <c r="BE18" s="1"/>
      <c r="BF18" s="1"/>
      <c r="BG18" s="1"/>
      <c r="BH18" s="1"/>
      <c r="BI18" s="1"/>
      <c r="BJ18" s="1"/>
      <c r="BK18" s="1"/>
      <c r="BL18" s="205"/>
      <c r="BR18" s="8"/>
      <c r="BX18" s="1"/>
      <c r="BY18" s="1"/>
      <c r="BZ18" s="1"/>
      <c r="CA18" s="1"/>
      <c r="CB18" s="1"/>
      <c r="CC18" s="1"/>
      <c r="CD18" s="1"/>
      <c r="CE18" s="1"/>
      <c r="CF18" s="1"/>
      <c r="CG18" s="1"/>
      <c r="CH18" s="1"/>
    </row>
    <row r="19" spans="2:86" ht="25.5" customHeight="1">
      <c r="B19" s="351" t="s">
        <v>220</v>
      </c>
      <c r="C19" s="351"/>
      <c r="D19" s="351"/>
      <c r="E19" s="351"/>
      <c r="F19" s="351"/>
      <c r="G19" s="351"/>
      <c r="H19" s="470">
        <f t="shared" ref="H19:H24" si="8">SUM(M19:V19)</f>
        <v>1690</v>
      </c>
      <c r="I19" s="467"/>
      <c r="J19" s="467"/>
      <c r="K19" s="467"/>
      <c r="L19" s="467"/>
      <c r="M19" s="472">
        <f>SUM(M20:Q24)</f>
        <v>868</v>
      </c>
      <c r="N19" s="472"/>
      <c r="O19" s="472"/>
      <c r="P19" s="472"/>
      <c r="Q19" s="472"/>
      <c r="R19" s="472">
        <f>SUM(R20:V24)</f>
        <v>822</v>
      </c>
      <c r="S19" s="472"/>
      <c r="T19" s="472"/>
      <c r="U19" s="472"/>
      <c r="V19" s="472"/>
      <c r="W19" s="473" t="s">
        <v>221</v>
      </c>
      <c r="X19" s="474"/>
      <c r="Y19" s="474"/>
      <c r="Z19" s="474"/>
      <c r="AA19" s="474"/>
      <c r="AB19" s="475"/>
      <c r="AC19" s="467">
        <f t="shared" ref="AC19:AC24" si="9">SUM(AH19:AQ19)</f>
        <v>2358</v>
      </c>
      <c r="AD19" s="467"/>
      <c r="AE19" s="467"/>
      <c r="AF19" s="467"/>
      <c r="AG19" s="467"/>
      <c r="AH19" s="472">
        <f>SUM(AH20:AL24)</f>
        <v>1224</v>
      </c>
      <c r="AI19" s="472"/>
      <c r="AJ19" s="472"/>
      <c r="AK19" s="472"/>
      <c r="AL19" s="472"/>
      <c r="AM19" s="472">
        <f>SUM(AM20:AQ24)</f>
        <v>1134</v>
      </c>
      <c r="AN19" s="472"/>
      <c r="AO19" s="472"/>
      <c r="AP19" s="472"/>
      <c r="AQ19" s="476"/>
      <c r="AR19" s="351" t="s">
        <v>222</v>
      </c>
      <c r="AS19" s="351"/>
      <c r="AT19" s="351"/>
      <c r="AU19" s="351"/>
      <c r="AV19" s="351"/>
      <c r="AW19" s="469"/>
      <c r="AX19" s="470">
        <f t="shared" ref="AX19:AX24" si="10">SUM(BC19:BL19)</f>
        <v>4319</v>
      </c>
      <c r="AY19" s="467"/>
      <c r="AZ19" s="467"/>
      <c r="BA19" s="467"/>
      <c r="BB19" s="467"/>
      <c r="BC19" s="472">
        <f>SUM(BC20:BG24)</f>
        <v>2106</v>
      </c>
      <c r="BD19" s="472"/>
      <c r="BE19" s="472"/>
      <c r="BF19" s="472"/>
      <c r="BG19" s="472"/>
      <c r="BH19" s="472">
        <f>SUM(BH20:BL24)</f>
        <v>2213</v>
      </c>
      <c r="BI19" s="472"/>
      <c r="BJ19" s="472"/>
      <c r="BK19" s="472"/>
      <c r="BL19" s="472"/>
      <c r="BM19" s="473" t="s">
        <v>223</v>
      </c>
      <c r="BN19" s="474"/>
      <c r="BO19" s="474"/>
      <c r="BP19" s="474"/>
      <c r="BQ19" s="474"/>
      <c r="BR19" s="475"/>
      <c r="BS19" s="467">
        <f t="shared" ref="BS19:BS24" si="11">SUM(BX19:CG19)</f>
        <v>2543</v>
      </c>
      <c r="BT19" s="467"/>
      <c r="BU19" s="467"/>
      <c r="BV19" s="467"/>
      <c r="BW19" s="467"/>
      <c r="BX19" s="472">
        <f>SUM(BX20:CB24)</f>
        <v>848</v>
      </c>
      <c r="BY19" s="472"/>
      <c r="BZ19" s="472"/>
      <c r="CA19" s="472"/>
      <c r="CB19" s="472"/>
      <c r="CC19" s="472">
        <f>SUM(CC20:CG24)</f>
        <v>1695</v>
      </c>
      <c r="CD19" s="472"/>
      <c r="CE19" s="472"/>
      <c r="CF19" s="472"/>
      <c r="CG19" s="472"/>
      <c r="CH19" s="1"/>
    </row>
    <row r="20" spans="2:86" ht="25.5" customHeight="1">
      <c r="B20" s="351">
        <v>10</v>
      </c>
      <c r="C20" s="351"/>
      <c r="D20" s="351"/>
      <c r="E20" s="351"/>
      <c r="F20" s="351"/>
      <c r="G20" s="351"/>
      <c r="H20" s="470">
        <f t="shared" si="8"/>
        <v>322</v>
      </c>
      <c r="I20" s="467"/>
      <c r="J20" s="467"/>
      <c r="K20" s="467"/>
      <c r="L20" s="467"/>
      <c r="M20" s="472">
        <f>'Data_3-7'!G38</f>
        <v>163</v>
      </c>
      <c r="N20" s="472"/>
      <c r="O20" s="472"/>
      <c r="P20" s="472"/>
      <c r="Q20" s="472"/>
      <c r="R20" s="472">
        <f>'Data_3-7'!L38</f>
        <v>159</v>
      </c>
      <c r="S20" s="472"/>
      <c r="T20" s="472"/>
      <c r="U20" s="472"/>
      <c r="V20" s="472"/>
      <c r="W20" s="468">
        <v>35</v>
      </c>
      <c r="X20" s="351"/>
      <c r="Y20" s="351"/>
      <c r="Z20" s="351"/>
      <c r="AA20" s="351"/>
      <c r="AB20" s="469"/>
      <c r="AC20" s="467">
        <f t="shared" si="9"/>
        <v>434</v>
      </c>
      <c r="AD20" s="467"/>
      <c r="AE20" s="467"/>
      <c r="AF20" s="467"/>
      <c r="AG20" s="467"/>
      <c r="AH20" s="472">
        <f>'Data_3-7'!AA41</f>
        <v>238</v>
      </c>
      <c r="AI20" s="472"/>
      <c r="AJ20" s="472"/>
      <c r="AK20" s="472"/>
      <c r="AL20" s="472"/>
      <c r="AM20" s="472">
        <f>'Data_3-7'!AF41</f>
        <v>196</v>
      </c>
      <c r="AN20" s="472"/>
      <c r="AO20" s="472"/>
      <c r="AP20" s="472"/>
      <c r="AQ20" s="476"/>
      <c r="AR20" s="351">
        <v>60</v>
      </c>
      <c r="AS20" s="351"/>
      <c r="AT20" s="351"/>
      <c r="AU20" s="351"/>
      <c r="AV20" s="351"/>
      <c r="AW20" s="469"/>
      <c r="AX20" s="470">
        <f t="shared" si="10"/>
        <v>890</v>
      </c>
      <c r="AY20" s="467"/>
      <c r="AZ20" s="467"/>
      <c r="BA20" s="467"/>
      <c r="BB20" s="467"/>
      <c r="BC20" s="472">
        <f>'Data_3-7'!AU44</f>
        <v>415</v>
      </c>
      <c r="BD20" s="472"/>
      <c r="BE20" s="472"/>
      <c r="BF20" s="472"/>
      <c r="BG20" s="472"/>
      <c r="BH20" s="472">
        <f>'Data_3-7'!AZ44</f>
        <v>475</v>
      </c>
      <c r="BI20" s="472"/>
      <c r="BJ20" s="472"/>
      <c r="BK20" s="472"/>
      <c r="BL20" s="472"/>
      <c r="BM20" s="468">
        <v>85</v>
      </c>
      <c r="BN20" s="351"/>
      <c r="BO20" s="351"/>
      <c r="BP20" s="351"/>
      <c r="BQ20" s="351"/>
      <c r="BR20" s="469"/>
      <c r="BS20" s="467">
        <f t="shared" si="11"/>
        <v>560</v>
      </c>
      <c r="BT20" s="467"/>
      <c r="BU20" s="467"/>
      <c r="BV20" s="467"/>
      <c r="BW20" s="467"/>
      <c r="BX20" s="472">
        <f>'Data_3-7'!BO47</f>
        <v>220</v>
      </c>
      <c r="BY20" s="472"/>
      <c r="BZ20" s="472"/>
      <c r="CA20" s="472"/>
      <c r="CB20" s="472"/>
      <c r="CC20" s="472">
        <f>'Data_3-7'!BT47</f>
        <v>340</v>
      </c>
      <c r="CD20" s="472"/>
      <c r="CE20" s="472"/>
      <c r="CF20" s="472"/>
      <c r="CG20" s="472"/>
      <c r="CH20" s="1"/>
    </row>
    <row r="21" spans="2:86" ht="25.5" customHeight="1">
      <c r="B21" s="351">
        <v>11</v>
      </c>
      <c r="C21" s="351"/>
      <c r="D21" s="351"/>
      <c r="E21" s="351"/>
      <c r="F21" s="351"/>
      <c r="G21" s="351"/>
      <c r="H21" s="470">
        <f t="shared" si="8"/>
        <v>309</v>
      </c>
      <c r="I21" s="467"/>
      <c r="J21" s="467"/>
      <c r="K21" s="467"/>
      <c r="L21" s="467"/>
      <c r="M21" s="472">
        <f>'Data_3-7'!G41</f>
        <v>161</v>
      </c>
      <c r="N21" s="472"/>
      <c r="O21" s="472"/>
      <c r="P21" s="472"/>
      <c r="Q21" s="472"/>
      <c r="R21" s="472">
        <f>'Data_3-7'!L41</f>
        <v>148</v>
      </c>
      <c r="S21" s="472"/>
      <c r="T21" s="472"/>
      <c r="U21" s="472"/>
      <c r="V21" s="472"/>
      <c r="W21" s="468">
        <v>36</v>
      </c>
      <c r="X21" s="351"/>
      <c r="Y21" s="351"/>
      <c r="Z21" s="351"/>
      <c r="AA21" s="351"/>
      <c r="AB21" s="469"/>
      <c r="AC21" s="467">
        <f t="shared" si="9"/>
        <v>484</v>
      </c>
      <c r="AD21" s="467"/>
      <c r="AE21" s="467"/>
      <c r="AF21" s="467"/>
      <c r="AG21" s="467"/>
      <c r="AH21" s="472">
        <f>'Data_3-7'!AA44</f>
        <v>260</v>
      </c>
      <c r="AI21" s="472"/>
      <c r="AJ21" s="472"/>
      <c r="AK21" s="472"/>
      <c r="AL21" s="472"/>
      <c r="AM21" s="472">
        <f>'Data_3-7'!AF44</f>
        <v>224</v>
      </c>
      <c r="AN21" s="472"/>
      <c r="AO21" s="472"/>
      <c r="AP21" s="472"/>
      <c r="AQ21" s="476"/>
      <c r="AR21" s="351">
        <v>61</v>
      </c>
      <c r="AS21" s="351"/>
      <c r="AT21" s="351"/>
      <c r="AU21" s="351"/>
      <c r="AV21" s="351"/>
      <c r="AW21" s="469"/>
      <c r="AX21" s="470">
        <f t="shared" si="10"/>
        <v>813</v>
      </c>
      <c r="AY21" s="467"/>
      <c r="AZ21" s="467"/>
      <c r="BA21" s="467"/>
      <c r="BB21" s="467"/>
      <c r="BC21" s="472">
        <f>'Data_3-7'!AU47</f>
        <v>435</v>
      </c>
      <c r="BD21" s="472"/>
      <c r="BE21" s="472"/>
      <c r="BF21" s="472"/>
      <c r="BG21" s="472"/>
      <c r="BH21" s="472">
        <f>'Data_3-7'!AZ47</f>
        <v>378</v>
      </c>
      <c r="BI21" s="472"/>
      <c r="BJ21" s="472"/>
      <c r="BK21" s="472"/>
      <c r="BL21" s="472"/>
      <c r="BM21" s="468">
        <v>86</v>
      </c>
      <c r="BN21" s="351"/>
      <c r="BO21" s="351"/>
      <c r="BP21" s="351"/>
      <c r="BQ21" s="351"/>
      <c r="BR21" s="469"/>
      <c r="BS21" s="467">
        <f t="shared" si="11"/>
        <v>553</v>
      </c>
      <c r="BT21" s="467"/>
      <c r="BU21" s="467"/>
      <c r="BV21" s="467"/>
      <c r="BW21" s="467"/>
      <c r="BX21" s="472">
        <f>'Data_3-7'!BO50</f>
        <v>196</v>
      </c>
      <c r="BY21" s="472"/>
      <c r="BZ21" s="472"/>
      <c r="CA21" s="472"/>
      <c r="CB21" s="472"/>
      <c r="CC21" s="472">
        <f>'Data_3-7'!BT50</f>
        <v>357</v>
      </c>
      <c r="CD21" s="472"/>
      <c r="CE21" s="472"/>
      <c r="CF21" s="472"/>
      <c r="CG21" s="472"/>
      <c r="CH21" s="1"/>
    </row>
    <row r="22" spans="2:86" ht="25.5" customHeight="1">
      <c r="B22" s="351">
        <v>12</v>
      </c>
      <c r="C22" s="351"/>
      <c r="D22" s="351"/>
      <c r="E22" s="351"/>
      <c r="F22" s="351"/>
      <c r="G22" s="351"/>
      <c r="H22" s="470">
        <f t="shared" si="8"/>
        <v>353</v>
      </c>
      <c r="I22" s="467"/>
      <c r="J22" s="467"/>
      <c r="K22" s="467"/>
      <c r="L22" s="467"/>
      <c r="M22" s="472">
        <f>'Data_3-7'!G44</f>
        <v>187</v>
      </c>
      <c r="N22" s="472"/>
      <c r="O22" s="472"/>
      <c r="P22" s="472"/>
      <c r="Q22" s="472"/>
      <c r="R22" s="472">
        <f>'Data_3-7'!L44</f>
        <v>166</v>
      </c>
      <c r="S22" s="472"/>
      <c r="T22" s="472"/>
      <c r="U22" s="472"/>
      <c r="V22" s="472"/>
      <c r="W22" s="468">
        <v>37</v>
      </c>
      <c r="X22" s="351"/>
      <c r="Y22" s="351"/>
      <c r="Z22" s="351"/>
      <c r="AA22" s="351"/>
      <c r="AB22" s="469"/>
      <c r="AC22" s="467">
        <f t="shared" si="9"/>
        <v>467</v>
      </c>
      <c r="AD22" s="467"/>
      <c r="AE22" s="467"/>
      <c r="AF22" s="467"/>
      <c r="AG22" s="467"/>
      <c r="AH22" s="472">
        <f>'Data_3-7'!AA47</f>
        <v>243</v>
      </c>
      <c r="AI22" s="472"/>
      <c r="AJ22" s="472"/>
      <c r="AK22" s="472"/>
      <c r="AL22" s="472"/>
      <c r="AM22" s="472">
        <f>'Data_3-7'!AF47</f>
        <v>224</v>
      </c>
      <c r="AN22" s="472"/>
      <c r="AO22" s="472"/>
      <c r="AP22" s="472"/>
      <c r="AQ22" s="476"/>
      <c r="AR22" s="351">
        <v>62</v>
      </c>
      <c r="AS22" s="351"/>
      <c r="AT22" s="351"/>
      <c r="AU22" s="351"/>
      <c r="AV22" s="351"/>
      <c r="AW22" s="469"/>
      <c r="AX22" s="470">
        <f t="shared" si="10"/>
        <v>837</v>
      </c>
      <c r="AY22" s="467"/>
      <c r="AZ22" s="467"/>
      <c r="BA22" s="467"/>
      <c r="BB22" s="467"/>
      <c r="BC22" s="472">
        <f>'Data_3-7'!AU50</f>
        <v>408</v>
      </c>
      <c r="BD22" s="472"/>
      <c r="BE22" s="472"/>
      <c r="BF22" s="472"/>
      <c r="BG22" s="472"/>
      <c r="BH22" s="472">
        <f>'Data_3-7'!AZ50</f>
        <v>429</v>
      </c>
      <c r="BI22" s="472"/>
      <c r="BJ22" s="472"/>
      <c r="BK22" s="472"/>
      <c r="BL22" s="472"/>
      <c r="BM22" s="468">
        <v>87</v>
      </c>
      <c r="BN22" s="351"/>
      <c r="BO22" s="351"/>
      <c r="BP22" s="351"/>
      <c r="BQ22" s="351"/>
      <c r="BR22" s="469"/>
      <c r="BS22" s="467">
        <f t="shared" si="11"/>
        <v>578</v>
      </c>
      <c r="BT22" s="467"/>
      <c r="BU22" s="467"/>
      <c r="BV22" s="467"/>
      <c r="BW22" s="467"/>
      <c r="BX22" s="472">
        <f>'Data_3-7'!BO53</f>
        <v>191</v>
      </c>
      <c r="BY22" s="472"/>
      <c r="BZ22" s="472"/>
      <c r="CA22" s="472"/>
      <c r="CB22" s="472"/>
      <c r="CC22" s="472">
        <f>'Data_3-7'!BT53</f>
        <v>387</v>
      </c>
      <c r="CD22" s="472"/>
      <c r="CE22" s="472"/>
      <c r="CF22" s="472"/>
      <c r="CG22" s="472"/>
      <c r="CH22" s="1"/>
    </row>
    <row r="23" spans="2:86" ht="25.5" customHeight="1">
      <c r="B23" s="351">
        <v>13</v>
      </c>
      <c r="C23" s="351"/>
      <c r="D23" s="351"/>
      <c r="E23" s="351"/>
      <c r="F23" s="351"/>
      <c r="G23" s="351"/>
      <c r="H23" s="470">
        <f t="shared" si="8"/>
        <v>363</v>
      </c>
      <c r="I23" s="467"/>
      <c r="J23" s="467"/>
      <c r="K23" s="467"/>
      <c r="L23" s="467"/>
      <c r="M23" s="472">
        <f>'Data_3-7'!G47</f>
        <v>193</v>
      </c>
      <c r="N23" s="472"/>
      <c r="O23" s="472"/>
      <c r="P23" s="472"/>
      <c r="Q23" s="472"/>
      <c r="R23" s="472">
        <f>'Data_3-7'!L47</f>
        <v>170</v>
      </c>
      <c r="S23" s="472"/>
      <c r="T23" s="472"/>
      <c r="U23" s="472"/>
      <c r="V23" s="472"/>
      <c r="W23" s="468">
        <v>38</v>
      </c>
      <c r="X23" s="351"/>
      <c r="Y23" s="351"/>
      <c r="Z23" s="351"/>
      <c r="AA23" s="351"/>
      <c r="AB23" s="469"/>
      <c r="AC23" s="467">
        <f t="shared" si="9"/>
        <v>477</v>
      </c>
      <c r="AD23" s="467"/>
      <c r="AE23" s="467"/>
      <c r="AF23" s="467"/>
      <c r="AG23" s="467"/>
      <c r="AH23" s="472">
        <f>'Data_3-7'!AA50</f>
        <v>236</v>
      </c>
      <c r="AI23" s="472"/>
      <c r="AJ23" s="472"/>
      <c r="AK23" s="472"/>
      <c r="AL23" s="472"/>
      <c r="AM23" s="472">
        <f>'Data_3-7'!AF50</f>
        <v>241</v>
      </c>
      <c r="AN23" s="472"/>
      <c r="AO23" s="472"/>
      <c r="AP23" s="472"/>
      <c r="AQ23" s="476"/>
      <c r="AR23" s="351">
        <v>63</v>
      </c>
      <c r="AS23" s="351"/>
      <c r="AT23" s="351"/>
      <c r="AU23" s="351"/>
      <c r="AV23" s="351"/>
      <c r="AW23" s="469"/>
      <c r="AX23" s="470">
        <f t="shared" si="10"/>
        <v>872</v>
      </c>
      <c r="AY23" s="467"/>
      <c r="AZ23" s="467"/>
      <c r="BA23" s="467"/>
      <c r="BB23" s="467"/>
      <c r="BC23" s="472">
        <f>'Data_3-7'!AU53</f>
        <v>420</v>
      </c>
      <c r="BD23" s="472"/>
      <c r="BE23" s="472"/>
      <c r="BF23" s="472"/>
      <c r="BG23" s="472"/>
      <c r="BH23" s="472">
        <f>'Data_3-7'!AZ53</f>
        <v>452</v>
      </c>
      <c r="BI23" s="472"/>
      <c r="BJ23" s="472"/>
      <c r="BK23" s="472"/>
      <c r="BL23" s="472"/>
      <c r="BM23" s="468">
        <v>88</v>
      </c>
      <c r="BN23" s="351"/>
      <c r="BO23" s="351"/>
      <c r="BP23" s="351"/>
      <c r="BQ23" s="351"/>
      <c r="BR23" s="469"/>
      <c r="BS23" s="467">
        <f t="shared" si="11"/>
        <v>479</v>
      </c>
      <c r="BT23" s="467"/>
      <c r="BU23" s="467"/>
      <c r="BV23" s="467"/>
      <c r="BW23" s="467"/>
      <c r="BX23" s="472">
        <f>'Data_3-7'!BO56</f>
        <v>140</v>
      </c>
      <c r="BY23" s="472"/>
      <c r="BZ23" s="472"/>
      <c r="CA23" s="472"/>
      <c r="CB23" s="472"/>
      <c r="CC23" s="472">
        <f>'Data_3-7'!BT56</f>
        <v>339</v>
      </c>
      <c r="CD23" s="472"/>
      <c r="CE23" s="472"/>
      <c r="CF23" s="472"/>
      <c r="CG23" s="472"/>
      <c r="CH23" s="1"/>
    </row>
    <row r="24" spans="2:86" ht="25.5" customHeight="1">
      <c r="B24" s="351">
        <v>14</v>
      </c>
      <c r="C24" s="351"/>
      <c r="D24" s="351"/>
      <c r="E24" s="351"/>
      <c r="F24" s="351"/>
      <c r="G24" s="351"/>
      <c r="H24" s="470">
        <f t="shared" si="8"/>
        <v>343</v>
      </c>
      <c r="I24" s="467"/>
      <c r="J24" s="467"/>
      <c r="K24" s="467"/>
      <c r="L24" s="467"/>
      <c r="M24" s="472">
        <f>'Data_3-7'!G50</f>
        <v>164</v>
      </c>
      <c r="N24" s="472"/>
      <c r="O24" s="472"/>
      <c r="P24" s="472"/>
      <c r="Q24" s="472"/>
      <c r="R24" s="472">
        <f>'Data_3-7'!L50</f>
        <v>179</v>
      </c>
      <c r="S24" s="472"/>
      <c r="T24" s="472"/>
      <c r="U24" s="472"/>
      <c r="V24" s="472"/>
      <c r="W24" s="468">
        <v>39</v>
      </c>
      <c r="X24" s="351"/>
      <c r="Y24" s="351"/>
      <c r="Z24" s="351"/>
      <c r="AA24" s="351"/>
      <c r="AB24" s="469"/>
      <c r="AC24" s="467">
        <f t="shared" si="9"/>
        <v>496</v>
      </c>
      <c r="AD24" s="467"/>
      <c r="AE24" s="467"/>
      <c r="AF24" s="467"/>
      <c r="AG24" s="467"/>
      <c r="AH24" s="472">
        <f>'Data_3-7'!AA53</f>
        <v>247</v>
      </c>
      <c r="AI24" s="472"/>
      <c r="AJ24" s="472"/>
      <c r="AK24" s="472"/>
      <c r="AL24" s="472"/>
      <c r="AM24" s="472">
        <f>'Data_3-7'!AF53</f>
        <v>249</v>
      </c>
      <c r="AN24" s="472"/>
      <c r="AO24" s="472"/>
      <c r="AP24" s="472"/>
      <c r="AQ24" s="476"/>
      <c r="AR24" s="351">
        <v>64</v>
      </c>
      <c r="AS24" s="351"/>
      <c r="AT24" s="351"/>
      <c r="AU24" s="351"/>
      <c r="AV24" s="351"/>
      <c r="AW24" s="469"/>
      <c r="AX24" s="470">
        <f t="shared" si="10"/>
        <v>907</v>
      </c>
      <c r="AY24" s="467"/>
      <c r="AZ24" s="467"/>
      <c r="BA24" s="467"/>
      <c r="BB24" s="467"/>
      <c r="BC24" s="472">
        <f>'Data_3-7'!AU56</f>
        <v>428</v>
      </c>
      <c r="BD24" s="472"/>
      <c r="BE24" s="472"/>
      <c r="BF24" s="472"/>
      <c r="BG24" s="472"/>
      <c r="BH24" s="472">
        <f>'Data_3-7'!AZ56</f>
        <v>479</v>
      </c>
      <c r="BI24" s="472"/>
      <c r="BJ24" s="472"/>
      <c r="BK24" s="472"/>
      <c r="BL24" s="472"/>
      <c r="BM24" s="468">
        <v>89</v>
      </c>
      <c r="BN24" s="351"/>
      <c r="BO24" s="351"/>
      <c r="BP24" s="351"/>
      <c r="BQ24" s="351"/>
      <c r="BR24" s="469"/>
      <c r="BS24" s="467">
        <f t="shared" si="11"/>
        <v>373</v>
      </c>
      <c r="BT24" s="467"/>
      <c r="BU24" s="467"/>
      <c r="BV24" s="467"/>
      <c r="BW24" s="467"/>
      <c r="BX24" s="472">
        <f>'Data_3-7'!BO59</f>
        <v>101</v>
      </c>
      <c r="BY24" s="472"/>
      <c r="BZ24" s="472"/>
      <c r="CA24" s="472"/>
      <c r="CB24" s="472"/>
      <c r="CC24" s="472">
        <f>'Data_3-7'!BT59</f>
        <v>272</v>
      </c>
      <c r="CD24" s="472"/>
      <c r="CE24" s="472"/>
      <c r="CF24" s="472"/>
      <c r="CG24" s="472"/>
      <c r="CH24" s="1"/>
    </row>
    <row r="25" spans="2:86" ht="15" customHeight="1">
      <c r="B25" s="351"/>
      <c r="C25" s="351"/>
      <c r="D25" s="351"/>
      <c r="E25" s="351"/>
      <c r="F25" s="351"/>
      <c r="G25" s="351"/>
      <c r="H25" s="470"/>
      <c r="I25" s="467"/>
      <c r="J25" s="467"/>
      <c r="K25" s="467"/>
      <c r="L25" s="467"/>
      <c r="M25" s="472"/>
      <c r="N25" s="472"/>
      <c r="O25" s="472"/>
      <c r="P25" s="472"/>
      <c r="Q25" s="472"/>
      <c r="R25" s="472"/>
      <c r="S25" s="472"/>
      <c r="T25" s="472"/>
      <c r="U25" s="472"/>
      <c r="V25" s="476"/>
      <c r="AB25" s="8"/>
      <c r="AH25" s="1"/>
      <c r="AI25" s="1"/>
      <c r="AJ25" s="1"/>
      <c r="AK25" s="1"/>
      <c r="AL25" s="1"/>
      <c r="AM25" s="1"/>
      <c r="AN25" s="1"/>
      <c r="AO25" s="1"/>
      <c r="AP25" s="1"/>
      <c r="AQ25" s="205"/>
      <c r="AW25" s="8"/>
      <c r="BC25" s="1"/>
      <c r="BD25" s="1"/>
      <c r="BE25" s="1"/>
      <c r="BF25" s="1"/>
      <c r="BG25" s="1"/>
      <c r="BH25" s="1"/>
      <c r="BI25" s="1"/>
      <c r="BJ25" s="1"/>
      <c r="BK25" s="1"/>
      <c r="BL25" s="205"/>
      <c r="BR25" s="8"/>
      <c r="BX25" s="1"/>
      <c r="BY25" s="1"/>
      <c r="BZ25" s="1"/>
      <c r="CA25" s="1"/>
      <c r="CB25" s="1"/>
      <c r="CC25" s="1"/>
      <c r="CD25" s="1"/>
      <c r="CE25" s="1"/>
      <c r="CF25" s="1"/>
      <c r="CG25" s="1"/>
      <c r="CH25" s="1"/>
    </row>
    <row r="26" spans="2:86" ht="25.5" customHeight="1">
      <c r="B26" s="351" t="s">
        <v>224</v>
      </c>
      <c r="C26" s="351"/>
      <c r="D26" s="351"/>
      <c r="E26" s="351"/>
      <c r="F26" s="351"/>
      <c r="G26" s="351"/>
      <c r="H26" s="470">
        <f t="shared" ref="H26:H31" si="12">SUM(M26:V26)</f>
        <v>2077</v>
      </c>
      <c r="I26" s="467"/>
      <c r="J26" s="467"/>
      <c r="K26" s="467"/>
      <c r="L26" s="467"/>
      <c r="M26" s="472">
        <f>SUM(M27:Q31)</f>
        <v>1064</v>
      </c>
      <c r="N26" s="472"/>
      <c r="O26" s="472"/>
      <c r="P26" s="472"/>
      <c r="Q26" s="472"/>
      <c r="R26" s="472">
        <f>SUM(R27:V31)</f>
        <v>1013</v>
      </c>
      <c r="S26" s="472"/>
      <c r="T26" s="472"/>
      <c r="U26" s="472"/>
      <c r="V26" s="476"/>
      <c r="W26" s="474" t="s">
        <v>225</v>
      </c>
      <c r="X26" s="474"/>
      <c r="Y26" s="474"/>
      <c r="Z26" s="474"/>
      <c r="AA26" s="474"/>
      <c r="AB26" s="475"/>
      <c r="AC26" s="467">
        <f t="shared" ref="AC26:AC31" si="13">SUM(AH26:AQ26)</f>
        <v>2730</v>
      </c>
      <c r="AD26" s="467"/>
      <c r="AE26" s="467"/>
      <c r="AF26" s="467"/>
      <c r="AG26" s="467"/>
      <c r="AH26" s="472">
        <f>SUM(AH27:AL31)</f>
        <v>1450</v>
      </c>
      <c r="AI26" s="472"/>
      <c r="AJ26" s="472"/>
      <c r="AK26" s="472"/>
      <c r="AL26" s="472"/>
      <c r="AM26" s="472">
        <f>SUM(AM27:AQ31)</f>
        <v>1280</v>
      </c>
      <c r="AN26" s="472"/>
      <c r="AO26" s="472"/>
      <c r="AP26" s="472"/>
      <c r="AQ26" s="476"/>
      <c r="AR26" s="351" t="s">
        <v>226</v>
      </c>
      <c r="AS26" s="351"/>
      <c r="AT26" s="351"/>
      <c r="AU26" s="351"/>
      <c r="AV26" s="351"/>
      <c r="AW26" s="469"/>
      <c r="AX26" s="470">
        <f t="shared" ref="AX26:AX31" si="14">SUM(BC26:BL26)</f>
        <v>4613</v>
      </c>
      <c r="AY26" s="467"/>
      <c r="AZ26" s="467"/>
      <c r="BA26" s="467"/>
      <c r="BB26" s="467"/>
      <c r="BC26" s="472">
        <f>SUM(BC27:BG31)</f>
        <v>2278</v>
      </c>
      <c r="BD26" s="472"/>
      <c r="BE26" s="472"/>
      <c r="BF26" s="472"/>
      <c r="BG26" s="472"/>
      <c r="BH26" s="472">
        <f>SUM(BH27:BL31)</f>
        <v>2335</v>
      </c>
      <c r="BI26" s="472"/>
      <c r="BJ26" s="472"/>
      <c r="BK26" s="472"/>
      <c r="BL26" s="472"/>
      <c r="BM26" s="473" t="s">
        <v>227</v>
      </c>
      <c r="BN26" s="474"/>
      <c r="BO26" s="474"/>
      <c r="BP26" s="474"/>
      <c r="BQ26" s="474"/>
      <c r="BR26" s="475"/>
      <c r="BS26" s="467">
        <f t="shared" ref="BS26:BS31" si="15">SUM(BX26:CG26)</f>
        <v>1248</v>
      </c>
      <c r="BT26" s="467"/>
      <c r="BU26" s="467"/>
      <c r="BV26" s="467"/>
      <c r="BW26" s="467"/>
      <c r="BX26" s="472">
        <f>SUM(BX27:CB31)</f>
        <v>340</v>
      </c>
      <c r="BY26" s="472"/>
      <c r="BZ26" s="472"/>
      <c r="CA26" s="472"/>
      <c r="CB26" s="472"/>
      <c r="CC26" s="472">
        <f>SUM(CC27:CG31)</f>
        <v>908</v>
      </c>
      <c r="CD26" s="472"/>
      <c r="CE26" s="472"/>
      <c r="CF26" s="472"/>
      <c r="CG26" s="472"/>
      <c r="CH26" s="1"/>
    </row>
    <row r="27" spans="2:86" ht="25.5" customHeight="1">
      <c r="B27" s="351">
        <v>15</v>
      </c>
      <c r="C27" s="351"/>
      <c r="D27" s="351"/>
      <c r="E27" s="351"/>
      <c r="F27" s="351"/>
      <c r="G27" s="351"/>
      <c r="H27" s="470">
        <f t="shared" si="12"/>
        <v>417</v>
      </c>
      <c r="I27" s="467"/>
      <c r="J27" s="467"/>
      <c r="K27" s="467"/>
      <c r="L27" s="467"/>
      <c r="M27" s="472">
        <f>'Data_3-7'!G53</f>
        <v>217</v>
      </c>
      <c r="N27" s="472"/>
      <c r="O27" s="472"/>
      <c r="P27" s="472"/>
      <c r="Q27" s="472"/>
      <c r="R27" s="472">
        <f>'Data_3-7'!L53</f>
        <v>200</v>
      </c>
      <c r="S27" s="472"/>
      <c r="T27" s="472"/>
      <c r="U27" s="472"/>
      <c r="V27" s="472"/>
      <c r="W27" s="468">
        <v>40</v>
      </c>
      <c r="X27" s="351"/>
      <c r="Y27" s="351"/>
      <c r="Z27" s="351"/>
      <c r="AA27" s="351"/>
      <c r="AB27" s="469"/>
      <c r="AC27" s="467">
        <f t="shared" si="13"/>
        <v>498</v>
      </c>
      <c r="AD27" s="467"/>
      <c r="AE27" s="467"/>
      <c r="AF27" s="467"/>
      <c r="AG27" s="467"/>
      <c r="AH27" s="472">
        <f>'Data_3-7'!AA56</f>
        <v>271</v>
      </c>
      <c r="AI27" s="472"/>
      <c r="AJ27" s="472"/>
      <c r="AK27" s="472"/>
      <c r="AL27" s="472"/>
      <c r="AM27" s="472">
        <f>'Data_3-7'!AF56</f>
        <v>227</v>
      </c>
      <c r="AN27" s="472"/>
      <c r="AO27" s="472"/>
      <c r="AP27" s="472"/>
      <c r="AQ27" s="476"/>
      <c r="AR27" s="351">
        <v>65</v>
      </c>
      <c r="AS27" s="351"/>
      <c r="AT27" s="351"/>
      <c r="AU27" s="351"/>
      <c r="AV27" s="351"/>
      <c r="AW27" s="469"/>
      <c r="AX27" s="470">
        <f t="shared" si="14"/>
        <v>864</v>
      </c>
      <c r="AY27" s="467"/>
      <c r="AZ27" s="467"/>
      <c r="BA27" s="467"/>
      <c r="BB27" s="467"/>
      <c r="BC27" s="472">
        <f>'Data_3-7'!AU59</f>
        <v>419</v>
      </c>
      <c r="BD27" s="472"/>
      <c r="BE27" s="472"/>
      <c r="BF27" s="472"/>
      <c r="BG27" s="472"/>
      <c r="BH27" s="472">
        <f>'Data_3-7'!AZ59</f>
        <v>445</v>
      </c>
      <c r="BI27" s="472"/>
      <c r="BJ27" s="472"/>
      <c r="BK27" s="472"/>
      <c r="BL27" s="472"/>
      <c r="BM27" s="468">
        <v>90</v>
      </c>
      <c r="BN27" s="351"/>
      <c r="BO27" s="351"/>
      <c r="BP27" s="351"/>
      <c r="BQ27" s="351"/>
      <c r="BR27" s="469"/>
      <c r="BS27" s="467">
        <f t="shared" si="15"/>
        <v>344</v>
      </c>
      <c r="BT27" s="467"/>
      <c r="BU27" s="467"/>
      <c r="BV27" s="467"/>
      <c r="BW27" s="467"/>
      <c r="BX27" s="472">
        <f>'Data_3-7'!BO62</f>
        <v>92</v>
      </c>
      <c r="BY27" s="472"/>
      <c r="BZ27" s="472"/>
      <c r="CA27" s="472"/>
      <c r="CB27" s="472"/>
      <c r="CC27" s="472">
        <f>'Data_3-7'!BT62</f>
        <v>252</v>
      </c>
      <c r="CD27" s="472"/>
      <c r="CE27" s="472"/>
      <c r="CF27" s="472"/>
      <c r="CG27" s="472"/>
      <c r="CH27" s="1"/>
    </row>
    <row r="28" spans="2:86" ht="25.5" customHeight="1">
      <c r="B28" s="351">
        <v>16</v>
      </c>
      <c r="C28" s="351"/>
      <c r="D28" s="351"/>
      <c r="E28" s="351"/>
      <c r="F28" s="351"/>
      <c r="G28" s="351"/>
      <c r="H28" s="470">
        <f t="shared" si="12"/>
        <v>418</v>
      </c>
      <c r="I28" s="467"/>
      <c r="J28" s="467"/>
      <c r="K28" s="467"/>
      <c r="L28" s="467"/>
      <c r="M28" s="472">
        <f>'Data_3-7'!G56</f>
        <v>209</v>
      </c>
      <c r="N28" s="472"/>
      <c r="O28" s="472"/>
      <c r="P28" s="472"/>
      <c r="Q28" s="472"/>
      <c r="R28" s="472">
        <f>'Data_3-7'!L56</f>
        <v>209</v>
      </c>
      <c r="S28" s="472"/>
      <c r="T28" s="472"/>
      <c r="U28" s="472"/>
      <c r="V28" s="472"/>
      <c r="W28" s="468">
        <v>41</v>
      </c>
      <c r="X28" s="351"/>
      <c r="Y28" s="351"/>
      <c r="Z28" s="351"/>
      <c r="AA28" s="351"/>
      <c r="AB28" s="469"/>
      <c r="AC28" s="467">
        <f t="shared" si="13"/>
        <v>569</v>
      </c>
      <c r="AD28" s="467"/>
      <c r="AE28" s="467"/>
      <c r="AF28" s="467"/>
      <c r="AG28" s="467"/>
      <c r="AH28" s="472">
        <f>'Data_3-7'!AA59</f>
        <v>302</v>
      </c>
      <c r="AI28" s="472"/>
      <c r="AJ28" s="472"/>
      <c r="AK28" s="472"/>
      <c r="AL28" s="472"/>
      <c r="AM28" s="472">
        <f>'Data_3-7'!AF59</f>
        <v>267</v>
      </c>
      <c r="AN28" s="472"/>
      <c r="AO28" s="472"/>
      <c r="AP28" s="472"/>
      <c r="AQ28" s="476"/>
      <c r="AR28" s="351">
        <v>66</v>
      </c>
      <c r="AS28" s="351"/>
      <c r="AT28" s="351"/>
      <c r="AU28" s="351"/>
      <c r="AV28" s="351"/>
      <c r="AW28" s="469"/>
      <c r="AX28" s="470">
        <f t="shared" si="14"/>
        <v>929</v>
      </c>
      <c r="AY28" s="467"/>
      <c r="AZ28" s="467"/>
      <c r="BA28" s="467"/>
      <c r="BB28" s="467"/>
      <c r="BC28" s="472">
        <f>'Data_3-7'!AU62</f>
        <v>437</v>
      </c>
      <c r="BD28" s="472"/>
      <c r="BE28" s="472"/>
      <c r="BF28" s="472"/>
      <c r="BG28" s="472"/>
      <c r="BH28" s="472">
        <f>'Data_3-7'!AZ62</f>
        <v>492</v>
      </c>
      <c r="BI28" s="472"/>
      <c r="BJ28" s="472"/>
      <c r="BK28" s="472"/>
      <c r="BL28" s="472"/>
      <c r="BM28" s="468">
        <v>91</v>
      </c>
      <c r="BN28" s="351"/>
      <c r="BO28" s="351"/>
      <c r="BP28" s="351"/>
      <c r="BQ28" s="351"/>
      <c r="BR28" s="469"/>
      <c r="BS28" s="467">
        <f t="shared" si="15"/>
        <v>293</v>
      </c>
      <c r="BT28" s="467"/>
      <c r="BU28" s="467"/>
      <c r="BV28" s="467"/>
      <c r="BW28" s="467"/>
      <c r="BX28" s="472">
        <f>'Data_3-7'!BO65</f>
        <v>88</v>
      </c>
      <c r="BY28" s="472"/>
      <c r="BZ28" s="472"/>
      <c r="CA28" s="472"/>
      <c r="CB28" s="472"/>
      <c r="CC28" s="472">
        <f>'Data_3-7'!BT65</f>
        <v>205</v>
      </c>
      <c r="CD28" s="472"/>
      <c r="CE28" s="472"/>
      <c r="CF28" s="472"/>
      <c r="CG28" s="472"/>
      <c r="CH28" s="1"/>
    </row>
    <row r="29" spans="2:86" ht="25.5" customHeight="1">
      <c r="B29" s="351">
        <v>17</v>
      </c>
      <c r="C29" s="351"/>
      <c r="D29" s="351"/>
      <c r="E29" s="351"/>
      <c r="F29" s="351"/>
      <c r="G29" s="351"/>
      <c r="H29" s="470">
        <f t="shared" si="12"/>
        <v>376</v>
      </c>
      <c r="I29" s="467"/>
      <c r="J29" s="467"/>
      <c r="K29" s="467"/>
      <c r="L29" s="467"/>
      <c r="M29" s="472">
        <f>'Data_3-7'!G59</f>
        <v>196</v>
      </c>
      <c r="N29" s="472"/>
      <c r="O29" s="472"/>
      <c r="P29" s="472"/>
      <c r="Q29" s="472"/>
      <c r="R29" s="472">
        <f>'Data_3-7'!L59</f>
        <v>180</v>
      </c>
      <c r="S29" s="472"/>
      <c r="T29" s="472"/>
      <c r="U29" s="472"/>
      <c r="V29" s="472"/>
      <c r="W29" s="468">
        <v>42</v>
      </c>
      <c r="X29" s="351"/>
      <c r="Y29" s="351"/>
      <c r="Z29" s="351"/>
      <c r="AA29" s="351"/>
      <c r="AB29" s="469"/>
      <c r="AC29" s="467">
        <f t="shared" si="13"/>
        <v>550</v>
      </c>
      <c r="AD29" s="467"/>
      <c r="AE29" s="467"/>
      <c r="AF29" s="467"/>
      <c r="AG29" s="467"/>
      <c r="AH29" s="472">
        <f>'Data_3-7'!AA62</f>
        <v>299</v>
      </c>
      <c r="AI29" s="472"/>
      <c r="AJ29" s="472"/>
      <c r="AK29" s="472"/>
      <c r="AL29" s="472"/>
      <c r="AM29" s="472">
        <f>'Data_3-7'!AF62</f>
        <v>251</v>
      </c>
      <c r="AN29" s="472"/>
      <c r="AO29" s="472"/>
      <c r="AP29" s="472"/>
      <c r="AQ29" s="476"/>
      <c r="AR29" s="351">
        <v>67</v>
      </c>
      <c r="AS29" s="351"/>
      <c r="AT29" s="351"/>
      <c r="AU29" s="351"/>
      <c r="AV29" s="351"/>
      <c r="AW29" s="469"/>
      <c r="AX29" s="470">
        <f t="shared" si="14"/>
        <v>984</v>
      </c>
      <c r="AY29" s="467"/>
      <c r="AZ29" s="467"/>
      <c r="BA29" s="467"/>
      <c r="BB29" s="467"/>
      <c r="BC29" s="472">
        <f>'Data_3-7'!AU65</f>
        <v>500</v>
      </c>
      <c r="BD29" s="472"/>
      <c r="BE29" s="472"/>
      <c r="BF29" s="472"/>
      <c r="BG29" s="472"/>
      <c r="BH29" s="472">
        <f>'Data_3-7'!AZ65</f>
        <v>484</v>
      </c>
      <c r="BI29" s="472"/>
      <c r="BJ29" s="472"/>
      <c r="BK29" s="472"/>
      <c r="BL29" s="472"/>
      <c r="BM29" s="468">
        <v>92</v>
      </c>
      <c r="BN29" s="351"/>
      <c r="BO29" s="351"/>
      <c r="BP29" s="351"/>
      <c r="BQ29" s="351"/>
      <c r="BR29" s="469"/>
      <c r="BS29" s="467">
        <f t="shared" si="15"/>
        <v>253</v>
      </c>
      <c r="BT29" s="467"/>
      <c r="BU29" s="467"/>
      <c r="BV29" s="467"/>
      <c r="BW29" s="467"/>
      <c r="BX29" s="472">
        <f>'Data_3-7'!BO68</f>
        <v>61</v>
      </c>
      <c r="BY29" s="472"/>
      <c r="BZ29" s="472"/>
      <c r="CA29" s="472"/>
      <c r="CB29" s="472"/>
      <c r="CC29" s="472">
        <f>'Data_3-7'!BT68</f>
        <v>192</v>
      </c>
      <c r="CD29" s="472"/>
      <c r="CE29" s="472"/>
      <c r="CF29" s="472"/>
      <c r="CG29" s="472"/>
      <c r="CH29" s="1"/>
    </row>
    <row r="30" spans="2:86" ht="25.5" customHeight="1">
      <c r="B30" s="351">
        <v>18</v>
      </c>
      <c r="C30" s="351"/>
      <c r="D30" s="351"/>
      <c r="E30" s="351"/>
      <c r="F30" s="351"/>
      <c r="G30" s="351"/>
      <c r="H30" s="470">
        <f t="shared" si="12"/>
        <v>437</v>
      </c>
      <c r="I30" s="467"/>
      <c r="J30" s="467"/>
      <c r="K30" s="467"/>
      <c r="L30" s="467"/>
      <c r="M30" s="472">
        <f>'Data_3-7'!G62</f>
        <v>219</v>
      </c>
      <c r="N30" s="472"/>
      <c r="O30" s="472"/>
      <c r="P30" s="472"/>
      <c r="Q30" s="472"/>
      <c r="R30" s="472">
        <f>'Data_3-7'!L62</f>
        <v>218</v>
      </c>
      <c r="S30" s="472"/>
      <c r="T30" s="472"/>
      <c r="U30" s="472"/>
      <c r="V30" s="472"/>
      <c r="W30" s="468">
        <v>43</v>
      </c>
      <c r="X30" s="351"/>
      <c r="Y30" s="351"/>
      <c r="Z30" s="351"/>
      <c r="AA30" s="351"/>
      <c r="AB30" s="469"/>
      <c r="AC30" s="467">
        <f t="shared" si="13"/>
        <v>506</v>
      </c>
      <c r="AD30" s="467"/>
      <c r="AE30" s="467"/>
      <c r="AF30" s="467"/>
      <c r="AG30" s="467"/>
      <c r="AH30" s="472">
        <f>'Data_3-7'!AA65</f>
        <v>255</v>
      </c>
      <c r="AI30" s="472"/>
      <c r="AJ30" s="472"/>
      <c r="AK30" s="472"/>
      <c r="AL30" s="472"/>
      <c r="AM30" s="472">
        <f>'Data_3-7'!AF65</f>
        <v>251</v>
      </c>
      <c r="AN30" s="472"/>
      <c r="AO30" s="472"/>
      <c r="AP30" s="472"/>
      <c r="AQ30" s="476"/>
      <c r="AR30" s="351">
        <v>68</v>
      </c>
      <c r="AS30" s="351"/>
      <c r="AT30" s="351"/>
      <c r="AU30" s="351"/>
      <c r="AV30" s="351"/>
      <c r="AW30" s="469"/>
      <c r="AX30" s="470">
        <f t="shared" si="14"/>
        <v>903</v>
      </c>
      <c r="AY30" s="467"/>
      <c r="AZ30" s="467"/>
      <c r="BA30" s="467"/>
      <c r="BB30" s="467"/>
      <c r="BC30" s="472">
        <f>'Data_3-7'!AU68</f>
        <v>473</v>
      </c>
      <c r="BD30" s="472"/>
      <c r="BE30" s="472"/>
      <c r="BF30" s="472"/>
      <c r="BG30" s="472"/>
      <c r="BH30" s="472">
        <f>'Data_3-7'!AZ68</f>
        <v>430</v>
      </c>
      <c r="BI30" s="472"/>
      <c r="BJ30" s="472"/>
      <c r="BK30" s="472"/>
      <c r="BL30" s="472"/>
      <c r="BM30" s="468">
        <v>93</v>
      </c>
      <c r="BN30" s="351"/>
      <c r="BO30" s="351"/>
      <c r="BP30" s="351"/>
      <c r="BQ30" s="351"/>
      <c r="BR30" s="469"/>
      <c r="BS30" s="467">
        <f t="shared" si="15"/>
        <v>202</v>
      </c>
      <c r="BT30" s="467"/>
      <c r="BU30" s="467"/>
      <c r="BV30" s="467"/>
      <c r="BW30" s="467"/>
      <c r="BX30" s="472">
        <f>'Data_3-7'!BO71</f>
        <v>65</v>
      </c>
      <c r="BY30" s="472"/>
      <c r="BZ30" s="472"/>
      <c r="CA30" s="472"/>
      <c r="CB30" s="472"/>
      <c r="CC30" s="472">
        <f>'Data_3-7'!BT71</f>
        <v>137</v>
      </c>
      <c r="CD30" s="472"/>
      <c r="CE30" s="472"/>
      <c r="CF30" s="472"/>
      <c r="CG30" s="472"/>
      <c r="CH30" s="1"/>
    </row>
    <row r="31" spans="2:86" ht="25.5" customHeight="1">
      <c r="B31" s="351">
        <v>19</v>
      </c>
      <c r="C31" s="351"/>
      <c r="D31" s="351"/>
      <c r="E31" s="351"/>
      <c r="F31" s="351"/>
      <c r="G31" s="351"/>
      <c r="H31" s="470">
        <f t="shared" si="12"/>
        <v>429</v>
      </c>
      <c r="I31" s="467"/>
      <c r="J31" s="467"/>
      <c r="K31" s="467"/>
      <c r="L31" s="467"/>
      <c r="M31" s="472">
        <f>'Data_3-7'!G65</f>
        <v>223</v>
      </c>
      <c r="N31" s="472"/>
      <c r="O31" s="472"/>
      <c r="P31" s="472"/>
      <c r="Q31" s="472"/>
      <c r="R31" s="472">
        <f>'Data_3-7'!L65</f>
        <v>206</v>
      </c>
      <c r="S31" s="472"/>
      <c r="T31" s="472"/>
      <c r="U31" s="472"/>
      <c r="V31" s="472"/>
      <c r="W31" s="468">
        <v>44</v>
      </c>
      <c r="X31" s="351"/>
      <c r="Y31" s="351"/>
      <c r="Z31" s="351"/>
      <c r="AA31" s="351"/>
      <c r="AB31" s="469"/>
      <c r="AC31" s="467">
        <f t="shared" si="13"/>
        <v>607</v>
      </c>
      <c r="AD31" s="467"/>
      <c r="AE31" s="467"/>
      <c r="AF31" s="467"/>
      <c r="AG31" s="467"/>
      <c r="AH31" s="472">
        <f>'Data_3-7'!AA68</f>
        <v>323</v>
      </c>
      <c r="AI31" s="472"/>
      <c r="AJ31" s="472"/>
      <c r="AK31" s="472"/>
      <c r="AL31" s="472"/>
      <c r="AM31" s="472">
        <f>'Data_3-7'!AF68</f>
        <v>284</v>
      </c>
      <c r="AN31" s="472"/>
      <c r="AO31" s="472"/>
      <c r="AP31" s="472"/>
      <c r="AQ31" s="476"/>
      <c r="AR31" s="351">
        <v>69</v>
      </c>
      <c r="AS31" s="351"/>
      <c r="AT31" s="351"/>
      <c r="AU31" s="351"/>
      <c r="AV31" s="351"/>
      <c r="AW31" s="469"/>
      <c r="AX31" s="470">
        <f t="shared" si="14"/>
        <v>933</v>
      </c>
      <c r="AY31" s="467"/>
      <c r="AZ31" s="467"/>
      <c r="BA31" s="467"/>
      <c r="BB31" s="467"/>
      <c r="BC31" s="472">
        <f>'Data_3-7'!AU71</f>
        <v>449</v>
      </c>
      <c r="BD31" s="472"/>
      <c r="BE31" s="472"/>
      <c r="BF31" s="472"/>
      <c r="BG31" s="472"/>
      <c r="BH31" s="472">
        <f>'Data_3-7'!AZ71</f>
        <v>484</v>
      </c>
      <c r="BI31" s="472"/>
      <c r="BJ31" s="472"/>
      <c r="BK31" s="472"/>
      <c r="BL31" s="472"/>
      <c r="BM31" s="468">
        <v>94</v>
      </c>
      <c r="BN31" s="351"/>
      <c r="BO31" s="351"/>
      <c r="BP31" s="351"/>
      <c r="BQ31" s="351"/>
      <c r="BR31" s="469"/>
      <c r="BS31" s="467">
        <f t="shared" si="15"/>
        <v>156</v>
      </c>
      <c r="BT31" s="467"/>
      <c r="BU31" s="467"/>
      <c r="BV31" s="467"/>
      <c r="BW31" s="467"/>
      <c r="BX31" s="472">
        <f>'Data_3-7'!BO74</f>
        <v>34</v>
      </c>
      <c r="BY31" s="472"/>
      <c r="BZ31" s="472"/>
      <c r="CA31" s="472"/>
      <c r="CB31" s="472"/>
      <c r="CC31" s="472">
        <f>'Data_3-7'!BT74</f>
        <v>122</v>
      </c>
      <c r="CD31" s="472"/>
      <c r="CE31" s="472"/>
      <c r="CF31" s="472"/>
      <c r="CG31" s="472"/>
      <c r="CH31" s="1"/>
    </row>
    <row r="32" spans="2:86" ht="15" customHeight="1">
      <c r="B32" s="351"/>
      <c r="C32" s="351"/>
      <c r="D32" s="351"/>
      <c r="E32" s="351"/>
      <c r="F32" s="351"/>
      <c r="G32" s="351"/>
      <c r="H32" s="470"/>
      <c r="I32" s="467"/>
      <c r="J32" s="467"/>
      <c r="K32" s="467"/>
      <c r="L32" s="467"/>
      <c r="M32" s="472"/>
      <c r="N32" s="472"/>
      <c r="O32" s="472"/>
      <c r="P32" s="472"/>
      <c r="Q32" s="472"/>
      <c r="R32" s="472"/>
      <c r="S32" s="472"/>
      <c r="T32" s="472"/>
      <c r="U32" s="472"/>
      <c r="V32" s="476"/>
      <c r="AB32" s="8"/>
      <c r="AH32" s="1"/>
      <c r="AI32" s="1"/>
      <c r="AJ32" s="1"/>
      <c r="AK32" s="1"/>
      <c r="AL32" s="1"/>
      <c r="AM32" s="1"/>
      <c r="AN32" s="1"/>
      <c r="AO32" s="1"/>
      <c r="AP32" s="1"/>
      <c r="AQ32" s="205"/>
      <c r="AW32" s="8"/>
      <c r="BC32" s="1"/>
      <c r="BD32" s="1"/>
      <c r="BE32" s="1"/>
      <c r="BF32" s="1"/>
      <c r="BG32" s="1"/>
      <c r="BH32" s="1"/>
      <c r="BI32" s="1"/>
      <c r="BJ32" s="1"/>
      <c r="BK32" s="1"/>
      <c r="BL32" s="205"/>
      <c r="BR32" s="8"/>
      <c r="BX32" s="1"/>
      <c r="BY32" s="1"/>
      <c r="BZ32" s="1"/>
      <c r="CA32" s="1"/>
      <c r="CB32" s="1"/>
      <c r="CC32" s="1"/>
      <c r="CD32" s="1"/>
      <c r="CE32" s="1"/>
      <c r="CF32" s="1"/>
      <c r="CG32" s="1"/>
      <c r="CH32" s="1"/>
    </row>
    <row r="33" spans="2:88" ht="25.5" customHeight="1">
      <c r="B33" s="351" t="s">
        <v>228</v>
      </c>
      <c r="C33" s="351"/>
      <c r="D33" s="351"/>
      <c r="E33" s="351"/>
      <c r="F33" s="351"/>
      <c r="G33" s="351"/>
      <c r="H33" s="470">
        <f t="shared" ref="H33:H38" si="16">SUM(M33:V33)</f>
        <v>2507</v>
      </c>
      <c r="I33" s="467"/>
      <c r="J33" s="467"/>
      <c r="K33" s="467"/>
      <c r="L33" s="467"/>
      <c r="M33" s="472">
        <f>SUM(M34:Q38)</f>
        <v>1446</v>
      </c>
      <c r="N33" s="472"/>
      <c r="O33" s="472"/>
      <c r="P33" s="472"/>
      <c r="Q33" s="472"/>
      <c r="R33" s="472">
        <f>SUM(R34:V38)</f>
        <v>1061</v>
      </c>
      <c r="S33" s="472"/>
      <c r="T33" s="472"/>
      <c r="U33" s="472"/>
      <c r="V33" s="472"/>
      <c r="W33" s="473" t="s">
        <v>229</v>
      </c>
      <c r="X33" s="474"/>
      <c r="Y33" s="474"/>
      <c r="Z33" s="474"/>
      <c r="AA33" s="474"/>
      <c r="AB33" s="475"/>
      <c r="AC33" s="467">
        <f t="shared" ref="AC33:AC38" si="17">SUM(AH33:AQ33)</f>
        <v>3266</v>
      </c>
      <c r="AD33" s="467"/>
      <c r="AE33" s="467"/>
      <c r="AF33" s="467"/>
      <c r="AG33" s="467"/>
      <c r="AH33" s="472">
        <f>SUM(AH34:AL38)</f>
        <v>1669</v>
      </c>
      <c r="AI33" s="472"/>
      <c r="AJ33" s="472"/>
      <c r="AK33" s="472"/>
      <c r="AL33" s="472"/>
      <c r="AM33" s="472">
        <f>SUM(AM34:AQ38)</f>
        <v>1597</v>
      </c>
      <c r="AN33" s="472"/>
      <c r="AO33" s="472"/>
      <c r="AP33" s="472"/>
      <c r="AQ33" s="476"/>
      <c r="AR33" s="351" t="s">
        <v>230</v>
      </c>
      <c r="AS33" s="351"/>
      <c r="AT33" s="351"/>
      <c r="AU33" s="351"/>
      <c r="AV33" s="351"/>
      <c r="AW33" s="469"/>
      <c r="AX33" s="470">
        <f t="shared" ref="AX33:AX38" si="18">SUM(BC33:BL33)</f>
        <v>5316</v>
      </c>
      <c r="AY33" s="467"/>
      <c r="AZ33" s="467"/>
      <c r="BA33" s="467"/>
      <c r="BB33" s="467"/>
      <c r="BC33" s="472">
        <f>SUM(BC34:BG38)</f>
        <v>2590</v>
      </c>
      <c r="BD33" s="472"/>
      <c r="BE33" s="472"/>
      <c r="BF33" s="472"/>
      <c r="BG33" s="472"/>
      <c r="BH33" s="472">
        <f>SUM(BH34:BL38)</f>
        <v>2726</v>
      </c>
      <c r="BI33" s="472"/>
      <c r="BJ33" s="472"/>
      <c r="BK33" s="472"/>
      <c r="BL33" s="472"/>
      <c r="BM33" s="473" t="s">
        <v>231</v>
      </c>
      <c r="BN33" s="474"/>
      <c r="BO33" s="474"/>
      <c r="BP33" s="474"/>
      <c r="BQ33" s="474"/>
      <c r="BR33" s="475"/>
      <c r="BS33" s="467">
        <f t="shared" ref="BS33:BS38" si="19">SUM(BX33:CG33)</f>
        <v>344</v>
      </c>
      <c r="BT33" s="467"/>
      <c r="BU33" s="467"/>
      <c r="BV33" s="467"/>
      <c r="BW33" s="467"/>
      <c r="BX33" s="472">
        <f>SUM(BX34:CB38)</f>
        <v>61</v>
      </c>
      <c r="BY33" s="472"/>
      <c r="BZ33" s="472"/>
      <c r="CA33" s="472"/>
      <c r="CB33" s="472"/>
      <c r="CC33" s="472">
        <f>SUM(CC34:CG38)</f>
        <v>283</v>
      </c>
      <c r="CD33" s="472"/>
      <c r="CE33" s="472"/>
      <c r="CF33" s="472"/>
      <c r="CG33" s="472"/>
      <c r="CH33" s="1"/>
      <c r="CI33" s="1"/>
      <c r="CJ33" s="1"/>
    </row>
    <row r="34" spans="2:88" ht="25.5" customHeight="1">
      <c r="B34" s="351">
        <v>20</v>
      </c>
      <c r="C34" s="351"/>
      <c r="D34" s="351"/>
      <c r="E34" s="351"/>
      <c r="F34" s="351"/>
      <c r="G34" s="351"/>
      <c r="H34" s="470">
        <f t="shared" si="16"/>
        <v>473</v>
      </c>
      <c r="I34" s="467"/>
      <c r="J34" s="467"/>
      <c r="K34" s="467"/>
      <c r="L34" s="467"/>
      <c r="M34" s="472">
        <f>'Data_3-7'!G68</f>
        <v>267</v>
      </c>
      <c r="N34" s="472"/>
      <c r="O34" s="472"/>
      <c r="P34" s="472"/>
      <c r="Q34" s="472"/>
      <c r="R34" s="472">
        <f>'Data_3-7'!L68</f>
        <v>206</v>
      </c>
      <c r="S34" s="472"/>
      <c r="T34" s="472"/>
      <c r="U34" s="472"/>
      <c r="V34" s="472"/>
      <c r="W34" s="468">
        <v>45</v>
      </c>
      <c r="X34" s="351"/>
      <c r="Y34" s="351"/>
      <c r="Z34" s="351"/>
      <c r="AA34" s="351"/>
      <c r="AB34" s="469"/>
      <c r="AC34" s="467">
        <f t="shared" si="17"/>
        <v>621</v>
      </c>
      <c r="AD34" s="467"/>
      <c r="AE34" s="467"/>
      <c r="AF34" s="467"/>
      <c r="AG34" s="467"/>
      <c r="AH34" s="472">
        <f>'Data_3-7'!AA71</f>
        <v>305</v>
      </c>
      <c r="AI34" s="472"/>
      <c r="AJ34" s="472"/>
      <c r="AK34" s="472"/>
      <c r="AL34" s="472"/>
      <c r="AM34" s="472">
        <f>'Data_3-7'!AF71</f>
        <v>316</v>
      </c>
      <c r="AN34" s="472"/>
      <c r="AO34" s="472"/>
      <c r="AP34" s="472"/>
      <c r="AQ34" s="476"/>
      <c r="AR34" s="351">
        <v>70</v>
      </c>
      <c r="AS34" s="351"/>
      <c r="AT34" s="351"/>
      <c r="AU34" s="351"/>
      <c r="AV34" s="351"/>
      <c r="AW34" s="469"/>
      <c r="AX34" s="470">
        <f t="shared" si="18"/>
        <v>962</v>
      </c>
      <c r="AY34" s="467"/>
      <c r="AZ34" s="467"/>
      <c r="BA34" s="467"/>
      <c r="BB34" s="467"/>
      <c r="BC34" s="472">
        <f>'Data_3-7'!AU74</f>
        <v>495</v>
      </c>
      <c r="BD34" s="472"/>
      <c r="BE34" s="472"/>
      <c r="BF34" s="472"/>
      <c r="BG34" s="472"/>
      <c r="BH34" s="472">
        <f>'Data_3-7'!AZ74</f>
        <v>467</v>
      </c>
      <c r="BI34" s="472"/>
      <c r="BJ34" s="472"/>
      <c r="BK34" s="472"/>
      <c r="BL34" s="472"/>
      <c r="BM34" s="468">
        <v>95</v>
      </c>
      <c r="BN34" s="351"/>
      <c r="BO34" s="351"/>
      <c r="BP34" s="351"/>
      <c r="BQ34" s="351"/>
      <c r="BR34" s="469"/>
      <c r="BS34" s="467">
        <f t="shared" si="19"/>
        <v>115</v>
      </c>
      <c r="BT34" s="467"/>
      <c r="BU34" s="467"/>
      <c r="BV34" s="467"/>
      <c r="BW34" s="467"/>
      <c r="BX34" s="472">
        <f>'Data_3-7'!BO77</f>
        <v>21</v>
      </c>
      <c r="BY34" s="472"/>
      <c r="BZ34" s="472"/>
      <c r="CA34" s="472"/>
      <c r="CB34" s="472"/>
      <c r="CC34" s="472">
        <f>'Data_3-7'!BT77</f>
        <v>94</v>
      </c>
      <c r="CD34" s="472"/>
      <c r="CE34" s="472"/>
      <c r="CF34" s="472"/>
      <c r="CG34" s="472"/>
      <c r="CH34" s="1"/>
      <c r="CI34" s="1"/>
      <c r="CJ34" s="1"/>
    </row>
    <row r="35" spans="2:88" ht="25.5" customHeight="1">
      <c r="B35" s="351">
        <v>21</v>
      </c>
      <c r="C35" s="351"/>
      <c r="D35" s="351"/>
      <c r="E35" s="351"/>
      <c r="F35" s="351"/>
      <c r="G35" s="351"/>
      <c r="H35" s="470">
        <f t="shared" si="16"/>
        <v>532</v>
      </c>
      <c r="I35" s="467"/>
      <c r="J35" s="467"/>
      <c r="K35" s="467"/>
      <c r="L35" s="467"/>
      <c r="M35" s="472">
        <f>'Data_3-7'!G71</f>
        <v>300</v>
      </c>
      <c r="N35" s="472"/>
      <c r="O35" s="472"/>
      <c r="P35" s="472"/>
      <c r="Q35" s="472"/>
      <c r="R35" s="472">
        <f>'Data_3-7'!L71</f>
        <v>232</v>
      </c>
      <c r="S35" s="472"/>
      <c r="T35" s="472"/>
      <c r="U35" s="472"/>
      <c r="V35" s="472"/>
      <c r="W35" s="468">
        <v>46</v>
      </c>
      <c r="X35" s="351"/>
      <c r="Y35" s="351"/>
      <c r="Z35" s="351"/>
      <c r="AA35" s="351"/>
      <c r="AB35" s="469"/>
      <c r="AC35" s="467">
        <f t="shared" si="17"/>
        <v>617</v>
      </c>
      <c r="AD35" s="467"/>
      <c r="AE35" s="467"/>
      <c r="AF35" s="467"/>
      <c r="AG35" s="467"/>
      <c r="AH35" s="472">
        <f>'Data_3-7'!AA74</f>
        <v>300</v>
      </c>
      <c r="AI35" s="472"/>
      <c r="AJ35" s="472"/>
      <c r="AK35" s="472"/>
      <c r="AL35" s="472"/>
      <c r="AM35" s="472">
        <f>'Data_3-7'!AF74</f>
        <v>317</v>
      </c>
      <c r="AN35" s="472"/>
      <c r="AO35" s="472"/>
      <c r="AP35" s="472"/>
      <c r="AQ35" s="476"/>
      <c r="AR35" s="351">
        <v>71</v>
      </c>
      <c r="AS35" s="351"/>
      <c r="AT35" s="351"/>
      <c r="AU35" s="351"/>
      <c r="AV35" s="351"/>
      <c r="AW35" s="469"/>
      <c r="AX35" s="470">
        <f t="shared" si="18"/>
        <v>1040</v>
      </c>
      <c r="AY35" s="467"/>
      <c r="AZ35" s="467"/>
      <c r="BA35" s="467"/>
      <c r="BB35" s="467"/>
      <c r="BC35" s="472">
        <f>'Data_3-7'!AU77</f>
        <v>489</v>
      </c>
      <c r="BD35" s="472"/>
      <c r="BE35" s="472"/>
      <c r="BF35" s="472"/>
      <c r="BG35" s="472"/>
      <c r="BH35" s="472">
        <f>'Data_3-7'!AZ77</f>
        <v>551</v>
      </c>
      <c r="BI35" s="472"/>
      <c r="BJ35" s="472"/>
      <c r="BK35" s="472"/>
      <c r="BL35" s="472"/>
      <c r="BM35" s="468">
        <v>96</v>
      </c>
      <c r="BN35" s="351"/>
      <c r="BO35" s="351"/>
      <c r="BP35" s="351"/>
      <c r="BQ35" s="351"/>
      <c r="BR35" s="469"/>
      <c r="BS35" s="467">
        <f t="shared" si="19"/>
        <v>98</v>
      </c>
      <c r="BT35" s="467"/>
      <c r="BU35" s="467"/>
      <c r="BV35" s="467"/>
      <c r="BW35" s="467"/>
      <c r="BX35" s="472">
        <f>'Data_3-7'!CI8</f>
        <v>17</v>
      </c>
      <c r="BY35" s="472"/>
      <c r="BZ35" s="472"/>
      <c r="CA35" s="472"/>
      <c r="CB35" s="472"/>
      <c r="CC35" s="472">
        <f>'Data_3-7'!CN8</f>
        <v>81</v>
      </c>
      <c r="CD35" s="472"/>
      <c r="CE35" s="472"/>
      <c r="CF35" s="472"/>
      <c r="CG35" s="472"/>
      <c r="CH35" s="1"/>
      <c r="CI35" s="1"/>
      <c r="CJ35" s="1"/>
    </row>
    <row r="36" spans="2:88" ht="25.5" customHeight="1">
      <c r="B36" s="351">
        <v>22</v>
      </c>
      <c r="C36" s="351"/>
      <c r="D36" s="351"/>
      <c r="E36" s="351"/>
      <c r="F36" s="351"/>
      <c r="G36" s="351"/>
      <c r="H36" s="470">
        <f t="shared" si="16"/>
        <v>544</v>
      </c>
      <c r="I36" s="467"/>
      <c r="J36" s="467"/>
      <c r="K36" s="467"/>
      <c r="L36" s="467"/>
      <c r="M36" s="472">
        <f>'Data_3-7'!G74</f>
        <v>318</v>
      </c>
      <c r="N36" s="472"/>
      <c r="O36" s="472"/>
      <c r="P36" s="472"/>
      <c r="Q36" s="472"/>
      <c r="R36" s="472">
        <f>'Data_3-7'!L74</f>
        <v>226</v>
      </c>
      <c r="S36" s="472"/>
      <c r="T36" s="472"/>
      <c r="U36" s="472"/>
      <c r="V36" s="472"/>
      <c r="W36" s="468">
        <v>47</v>
      </c>
      <c r="X36" s="351"/>
      <c r="Y36" s="351"/>
      <c r="Z36" s="351"/>
      <c r="AA36" s="351"/>
      <c r="AB36" s="469"/>
      <c r="AC36" s="467">
        <f t="shared" si="17"/>
        <v>626</v>
      </c>
      <c r="AD36" s="467"/>
      <c r="AE36" s="467"/>
      <c r="AF36" s="467"/>
      <c r="AG36" s="467"/>
      <c r="AH36" s="472">
        <f>'Data_3-7'!AA77</f>
        <v>338</v>
      </c>
      <c r="AI36" s="472"/>
      <c r="AJ36" s="472"/>
      <c r="AK36" s="472"/>
      <c r="AL36" s="472"/>
      <c r="AM36" s="472">
        <f>'Data_3-7'!AF77</f>
        <v>288</v>
      </c>
      <c r="AN36" s="472"/>
      <c r="AO36" s="472"/>
      <c r="AP36" s="472"/>
      <c r="AQ36" s="476"/>
      <c r="AR36" s="351">
        <v>72</v>
      </c>
      <c r="AS36" s="351"/>
      <c r="AT36" s="351"/>
      <c r="AU36" s="351"/>
      <c r="AV36" s="351"/>
      <c r="AW36" s="351"/>
      <c r="AX36" s="470">
        <f t="shared" si="18"/>
        <v>1094</v>
      </c>
      <c r="AY36" s="467"/>
      <c r="AZ36" s="467"/>
      <c r="BA36" s="467"/>
      <c r="BB36" s="467"/>
      <c r="BC36" s="472">
        <f>'Data_3-7'!BO8</f>
        <v>563</v>
      </c>
      <c r="BD36" s="472"/>
      <c r="BE36" s="472"/>
      <c r="BF36" s="472"/>
      <c r="BG36" s="472"/>
      <c r="BH36" s="472">
        <f>'Data_3-7'!BT8</f>
        <v>531</v>
      </c>
      <c r="BI36" s="472"/>
      <c r="BJ36" s="472"/>
      <c r="BK36" s="472"/>
      <c r="BL36" s="472"/>
      <c r="BM36" s="468">
        <v>97</v>
      </c>
      <c r="BN36" s="351"/>
      <c r="BO36" s="351"/>
      <c r="BP36" s="351"/>
      <c r="BQ36" s="351"/>
      <c r="BR36" s="469"/>
      <c r="BS36" s="470">
        <f t="shared" si="19"/>
        <v>59</v>
      </c>
      <c r="BT36" s="467"/>
      <c r="BU36" s="467"/>
      <c r="BV36" s="467"/>
      <c r="BW36" s="467"/>
      <c r="BX36" s="472">
        <f>'Data_3-7'!CI11</f>
        <v>11</v>
      </c>
      <c r="BY36" s="472"/>
      <c r="BZ36" s="472"/>
      <c r="CA36" s="472"/>
      <c r="CB36" s="472"/>
      <c r="CC36" s="472">
        <f>'Data_3-7'!CN11</f>
        <v>48</v>
      </c>
      <c r="CD36" s="472"/>
      <c r="CE36" s="472"/>
      <c r="CF36" s="472"/>
      <c r="CG36" s="472"/>
      <c r="CH36" s="1"/>
      <c r="CI36" s="1"/>
      <c r="CJ36" s="1"/>
    </row>
    <row r="37" spans="2:88" ht="25.5" customHeight="1">
      <c r="B37" s="351">
        <v>23</v>
      </c>
      <c r="C37" s="351"/>
      <c r="D37" s="351"/>
      <c r="E37" s="351"/>
      <c r="F37" s="351"/>
      <c r="G37" s="351"/>
      <c r="H37" s="470">
        <f t="shared" si="16"/>
        <v>483</v>
      </c>
      <c r="I37" s="467"/>
      <c r="J37" s="467"/>
      <c r="K37" s="467"/>
      <c r="L37" s="467"/>
      <c r="M37" s="472">
        <f>'Data_3-7'!G77</f>
        <v>280</v>
      </c>
      <c r="N37" s="472"/>
      <c r="O37" s="472"/>
      <c r="P37" s="472"/>
      <c r="Q37" s="472"/>
      <c r="R37" s="472">
        <f>'Data_3-7'!L77</f>
        <v>203</v>
      </c>
      <c r="S37" s="472"/>
      <c r="T37" s="472"/>
      <c r="U37" s="472"/>
      <c r="V37" s="472"/>
      <c r="W37" s="468">
        <v>48</v>
      </c>
      <c r="X37" s="351"/>
      <c r="Y37" s="351"/>
      <c r="Z37" s="351"/>
      <c r="AA37" s="351"/>
      <c r="AB37" s="469"/>
      <c r="AC37" s="467">
        <f t="shared" si="17"/>
        <v>654</v>
      </c>
      <c r="AD37" s="467"/>
      <c r="AE37" s="467"/>
      <c r="AF37" s="467"/>
      <c r="AG37" s="467"/>
      <c r="AH37" s="472">
        <f>'Data_3-7'!AU8</f>
        <v>345</v>
      </c>
      <c r="AI37" s="472"/>
      <c r="AJ37" s="472"/>
      <c r="AK37" s="472"/>
      <c r="AL37" s="472"/>
      <c r="AM37" s="472">
        <f>'Data_3-7'!AZ8</f>
        <v>309</v>
      </c>
      <c r="AN37" s="472"/>
      <c r="AO37" s="472"/>
      <c r="AP37" s="472"/>
      <c r="AQ37" s="476"/>
      <c r="AR37" s="351">
        <v>73</v>
      </c>
      <c r="AS37" s="351"/>
      <c r="AT37" s="351"/>
      <c r="AU37" s="351"/>
      <c r="AV37" s="351"/>
      <c r="AW37" s="351"/>
      <c r="AX37" s="470">
        <f t="shared" si="18"/>
        <v>1119</v>
      </c>
      <c r="AY37" s="467"/>
      <c r="AZ37" s="467"/>
      <c r="BA37" s="467"/>
      <c r="BB37" s="467"/>
      <c r="BC37" s="472">
        <f>'Data_3-7'!BO11</f>
        <v>528</v>
      </c>
      <c r="BD37" s="472"/>
      <c r="BE37" s="472"/>
      <c r="BF37" s="472"/>
      <c r="BG37" s="472"/>
      <c r="BH37" s="472">
        <f>'Data_3-7'!BT11</f>
        <v>591</v>
      </c>
      <c r="BI37" s="472"/>
      <c r="BJ37" s="472"/>
      <c r="BK37" s="472"/>
      <c r="BL37" s="472"/>
      <c r="BM37" s="468">
        <v>98</v>
      </c>
      <c r="BN37" s="351"/>
      <c r="BO37" s="351"/>
      <c r="BP37" s="351"/>
      <c r="BQ37" s="351"/>
      <c r="BR37" s="469"/>
      <c r="BS37" s="470">
        <f t="shared" si="19"/>
        <v>42</v>
      </c>
      <c r="BT37" s="467"/>
      <c r="BU37" s="467"/>
      <c r="BV37" s="467"/>
      <c r="BW37" s="467"/>
      <c r="BX37" s="472">
        <f>'Data_3-7'!CI14</f>
        <v>6</v>
      </c>
      <c r="BY37" s="472"/>
      <c r="BZ37" s="472"/>
      <c r="CA37" s="472"/>
      <c r="CB37" s="472"/>
      <c r="CC37" s="472">
        <f>'Data_3-7'!CN14</f>
        <v>36</v>
      </c>
      <c r="CD37" s="472"/>
      <c r="CE37" s="472"/>
      <c r="CF37" s="472"/>
      <c r="CG37" s="472"/>
      <c r="CH37" s="1"/>
      <c r="CI37" s="1"/>
      <c r="CJ37" s="1"/>
    </row>
    <row r="38" spans="2:88" ht="25.5" customHeight="1">
      <c r="B38" s="351">
        <v>24</v>
      </c>
      <c r="C38" s="351"/>
      <c r="D38" s="351"/>
      <c r="E38" s="351"/>
      <c r="F38" s="351"/>
      <c r="G38" s="351"/>
      <c r="H38" s="470">
        <f t="shared" si="16"/>
        <v>475</v>
      </c>
      <c r="I38" s="467"/>
      <c r="J38" s="467"/>
      <c r="K38" s="467"/>
      <c r="L38" s="467"/>
      <c r="M38" s="472">
        <f>'Data_3-7'!AA8</f>
        <v>281</v>
      </c>
      <c r="N38" s="472"/>
      <c r="O38" s="472"/>
      <c r="P38" s="472"/>
      <c r="Q38" s="472"/>
      <c r="R38" s="472">
        <f>'Data_3-7'!AF8</f>
        <v>194</v>
      </c>
      <c r="S38" s="472"/>
      <c r="T38" s="472"/>
      <c r="U38" s="472"/>
      <c r="V38" s="476"/>
      <c r="W38" s="468">
        <v>49</v>
      </c>
      <c r="X38" s="351"/>
      <c r="Y38" s="351"/>
      <c r="Z38" s="351"/>
      <c r="AA38" s="351"/>
      <c r="AB38" s="469"/>
      <c r="AC38" s="467">
        <f t="shared" si="17"/>
        <v>748</v>
      </c>
      <c r="AD38" s="467"/>
      <c r="AE38" s="467"/>
      <c r="AF38" s="467"/>
      <c r="AG38" s="467"/>
      <c r="AH38" s="472">
        <f>'Data_3-7'!AU11</f>
        <v>381</v>
      </c>
      <c r="AI38" s="472"/>
      <c r="AJ38" s="472"/>
      <c r="AK38" s="472"/>
      <c r="AL38" s="472"/>
      <c r="AM38" s="472">
        <f>'Data_3-7'!AZ11</f>
        <v>367</v>
      </c>
      <c r="AN38" s="472"/>
      <c r="AO38" s="472"/>
      <c r="AP38" s="472"/>
      <c r="AQ38" s="476"/>
      <c r="AR38" s="351">
        <v>74</v>
      </c>
      <c r="AS38" s="351"/>
      <c r="AT38" s="351"/>
      <c r="AU38" s="351"/>
      <c r="AV38" s="351"/>
      <c r="AW38" s="351"/>
      <c r="AX38" s="470">
        <f t="shared" si="18"/>
        <v>1101</v>
      </c>
      <c r="AY38" s="467"/>
      <c r="AZ38" s="467"/>
      <c r="BA38" s="467"/>
      <c r="BB38" s="467"/>
      <c r="BC38" s="472">
        <f>'Data_3-7'!BO14</f>
        <v>515</v>
      </c>
      <c r="BD38" s="472"/>
      <c r="BE38" s="472"/>
      <c r="BF38" s="472"/>
      <c r="BG38" s="472"/>
      <c r="BH38" s="472">
        <f>'Data_3-7'!BT14</f>
        <v>586</v>
      </c>
      <c r="BI38" s="472"/>
      <c r="BJ38" s="472"/>
      <c r="BK38" s="472"/>
      <c r="BL38" s="472"/>
      <c r="BM38" s="468">
        <v>99</v>
      </c>
      <c r="BN38" s="351"/>
      <c r="BO38" s="351"/>
      <c r="BP38" s="351"/>
      <c r="BQ38" s="351"/>
      <c r="BR38" s="469"/>
      <c r="BS38" s="470">
        <f t="shared" si="19"/>
        <v>30</v>
      </c>
      <c r="BT38" s="467"/>
      <c r="BU38" s="467"/>
      <c r="BV38" s="467"/>
      <c r="BW38" s="467"/>
      <c r="BX38" s="471">
        <f>'Data_3-7'!CI17</f>
        <v>6</v>
      </c>
      <c r="BY38" s="471"/>
      <c r="BZ38" s="471"/>
      <c r="CA38" s="471"/>
      <c r="CB38" s="471"/>
      <c r="CC38" s="472">
        <f>'Data_3-7'!CN17</f>
        <v>24</v>
      </c>
      <c r="CD38" s="472"/>
      <c r="CE38" s="472"/>
      <c r="CF38" s="472"/>
      <c r="CG38" s="472"/>
      <c r="CH38" s="1"/>
      <c r="CI38" s="1"/>
      <c r="CJ38" s="1"/>
    </row>
    <row r="39" spans="2:88" ht="20.100000000000001" customHeight="1">
      <c r="B39" s="65"/>
      <c r="C39" s="65"/>
      <c r="D39" s="65"/>
      <c r="E39" s="65"/>
      <c r="F39" s="65"/>
      <c r="G39" s="65"/>
      <c r="H39" s="76"/>
      <c r="I39" s="77"/>
      <c r="J39" s="77"/>
      <c r="K39" s="77"/>
      <c r="L39" s="77"/>
      <c r="M39" s="77"/>
      <c r="N39" s="77"/>
      <c r="O39" s="77"/>
      <c r="P39" s="77"/>
      <c r="Q39" s="77"/>
      <c r="R39" s="77"/>
      <c r="S39" s="77"/>
      <c r="T39" s="77"/>
      <c r="U39" s="77"/>
      <c r="V39" s="78"/>
      <c r="W39" s="27"/>
      <c r="X39" s="27"/>
      <c r="Y39" s="27"/>
      <c r="Z39" s="27"/>
      <c r="AA39" s="27"/>
      <c r="AB39" s="79"/>
      <c r="AC39" s="77"/>
      <c r="AD39" s="77"/>
      <c r="AE39" s="77"/>
      <c r="AF39" s="77"/>
      <c r="AG39" s="77"/>
      <c r="AH39" s="77"/>
      <c r="AI39" s="77"/>
      <c r="AJ39" s="77"/>
      <c r="AK39" s="77"/>
      <c r="AL39" s="77"/>
      <c r="AM39" s="77"/>
      <c r="AN39" s="77"/>
      <c r="AO39" s="77"/>
      <c r="AP39" s="77"/>
      <c r="AQ39" s="78"/>
      <c r="AW39" s="8"/>
      <c r="BC39" s="1"/>
      <c r="BD39" s="1"/>
      <c r="BE39" s="1"/>
      <c r="BF39" s="1"/>
      <c r="BG39" s="1"/>
      <c r="BH39" s="1"/>
      <c r="BI39" s="1"/>
      <c r="BJ39" s="1"/>
      <c r="BK39" s="1"/>
      <c r="BL39" s="1"/>
      <c r="BM39" s="473" t="s">
        <v>232</v>
      </c>
      <c r="BN39" s="474"/>
      <c r="BO39" s="474"/>
      <c r="BP39" s="474"/>
      <c r="BQ39" s="474"/>
      <c r="BR39" s="475"/>
      <c r="BS39" s="467">
        <f>SUM(BX39:CG39)</f>
        <v>36</v>
      </c>
      <c r="BT39" s="467"/>
      <c r="BU39" s="467"/>
      <c r="BV39" s="467"/>
      <c r="BW39" s="467"/>
      <c r="BX39" s="471">
        <f>'Data_3-7'!CI20</f>
        <v>4</v>
      </c>
      <c r="BY39" s="471"/>
      <c r="BZ39" s="471"/>
      <c r="CA39" s="471"/>
      <c r="CB39" s="471"/>
      <c r="CC39" s="472">
        <f>'Data_3-7'!CN20</f>
        <v>32</v>
      </c>
      <c r="CD39" s="472"/>
      <c r="CE39" s="472"/>
      <c r="CF39" s="472"/>
      <c r="CG39" s="472"/>
      <c r="CH39" s="1"/>
      <c r="CI39" s="1"/>
      <c r="CJ39" s="1"/>
    </row>
    <row r="40" spans="2:88" ht="20.100000000000001" customHeight="1">
      <c r="B40" s="9"/>
      <c r="C40" s="9"/>
      <c r="D40" s="9"/>
      <c r="E40" s="9"/>
      <c r="F40" s="9"/>
      <c r="G40" s="9"/>
      <c r="H40" s="80"/>
      <c r="I40" s="9"/>
      <c r="J40" s="9"/>
      <c r="K40" s="9"/>
      <c r="L40" s="9"/>
      <c r="M40" s="9"/>
      <c r="N40" s="9"/>
      <c r="O40" s="9"/>
      <c r="P40" s="9"/>
      <c r="Q40" s="9"/>
      <c r="R40" s="9"/>
      <c r="S40" s="9"/>
      <c r="T40" s="9"/>
      <c r="U40" s="9"/>
      <c r="V40" s="81"/>
      <c r="W40" s="9"/>
      <c r="X40" s="9"/>
      <c r="Y40" s="9"/>
      <c r="Z40" s="9"/>
      <c r="AA40" s="9"/>
      <c r="AB40" s="9"/>
      <c r="AC40" s="80"/>
      <c r="AD40" s="9"/>
      <c r="AE40" s="9"/>
      <c r="AF40" s="9"/>
      <c r="AG40" s="9"/>
      <c r="AH40" s="9"/>
      <c r="AI40" s="9"/>
      <c r="AJ40" s="9"/>
      <c r="AK40" s="9"/>
      <c r="AL40" s="9"/>
      <c r="AM40" s="9"/>
      <c r="AN40" s="9"/>
      <c r="AO40" s="9"/>
      <c r="AP40" s="9"/>
      <c r="AQ40" s="81"/>
      <c r="AW40" s="8"/>
      <c r="BL40" s="81"/>
      <c r="BM40" s="461" t="s">
        <v>177</v>
      </c>
      <c r="BN40" s="461"/>
      <c r="BO40" s="461"/>
      <c r="BP40" s="461"/>
      <c r="BQ40" s="461"/>
      <c r="BR40" s="461"/>
      <c r="BS40" s="462">
        <f>SUM(BX40:CG40)</f>
        <v>55322</v>
      </c>
      <c r="BT40" s="463"/>
      <c r="BU40" s="463"/>
      <c r="BV40" s="463"/>
      <c r="BW40" s="463"/>
      <c r="BX40" s="464">
        <f>M5+M12+M19+M26+M33+AH5+AH12+AH19+AH26+AH33+BC5+BC12+BC19+BC26+BC33+BX5+BX12+BX19+BX26+BX33+BX39</f>
        <v>26982</v>
      </c>
      <c r="BY40" s="464"/>
      <c r="BZ40" s="464"/>
      <c r="CA40" s="464"/>
      <c r="CB40" s="464"/>
      <c r="CC40" s="464">
        <f>R5+R12+R19+R26+R33+AM5+AM12+AM19+AM26+AM33+BH5+BH12+BH19+BH26+BH33+CC5+CC12+CC19+CC26+CC33+CC39</f>
        <v>28340</v>
      </c>
      <c r="CD40" s="464"/>
      <c r="CE40" s="464"/>
      <c r="CF40" s="464"/>
      <c r="CG40" s="464"/>
      <c r="CH40" s="1"/>
      <c r="CI40" s="1"/>
      <c r="CJ40" s="1"/>
    </row>
    <row r="41" spans="2:88" ht="20.100000000000001" customHeight="1">
      <c r="B41" s="82" t="s">
        <v>233</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3"/>
      <c r="AE41" s="83"/>
      <c r="AF41" s="83"/>
      <c r="AG41" s="83"/>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465" t="s">
        <v>35</v>
      </c>
      <c r="BR41" s="466"/>
      <c r="BS41" s="466"/>
      <c r="BT41" s="466"/>
      <c r="BU41" s="466"/>
      <c r="BV41" s="466"/>
      <c r="BW41" s="466"/>
      <c r="BX41" s="466"/>
      <c r="BY41" s="466"/>
      <c r="BZ41" s="466"/>
      <c r="CA41" s="466"/>
      <c r="CB41" s="466"/>
      <c r="CC41" s="466"/>
      <c r="CD41" s="466"/>
      <c r="CE41" s="466"/>
      <c r="CF41" s="466"/>
      <c r="CG41" s="466"/>
    </row>
    <row r="42" spans="2:88">
      <c r="B42" s="351"/>
      <c r="C42" s="351"/>
      <c r="D42" s="351"/>
      <c r="E42" s="351"/>
      <c r="F42" s="351"/>
      <c r="G42" s="351"/>
      <c r="H42" s="467"/>
      <c r="I42" s="467"/>
      <c r="J42" s="467"/>
      <c r="K42" s="467"/>
      <c r="L42" s="467"/>
      <c r="M42" s="467"/>
      <c r="N42" s="467"/>
      <c r="O42" s="467"/>
      <c r="P42" s="467"/>
      <c r="Q42" s="467"/>
      <c r="R42" s="467"/>
      <c r="S42" s="467"/>
      <c r="T42" s="467"/>
      <c r="U42" s="467"/>
      <c r="V42" s="467"/>
    </row>
    <row r="43" spans="2:88">
      <c r="B43" s="65"/>
      <c r="C43" s="65"/>
      <c r="D43" s="65"/>
      <c r="E43" s="65"/>
      <c r="F43" s="65"/>
      <c r="G43" s="65"/>
      <c r="H43" s="27"/>
      <c r="I43" s="27"/>
      <c r="J43" s="27"/>
      <c r="K43" s="27"/>
      <c r="L43" s="27"/>
      <c r="M43" s="27"/>
      <c r="N43" s="27"/>
      <c r="O43" s="27"/>
      <c r="P43" s="27"/>
      <c r="Q43" s="27"/>
      <c r="R43" s="27"/>
      <c r="S43" s="27"/>
      <c r="T43" s="27"/>
      <c r="U43" s="27"/>
      <c r="V43" s="27"/>
    </row>
  </sheetData>
  <mergeCells count="527">
    <mergeCell ref="A1:AQ1"/>
    <mergeCell ref="BS2:CG2"/>
    <mergeCell ref="B3:G3"/>
    <mergeCell ref="H3:L3"/>
    <mergeCell ref="M3:Q3"/>
    <mergeCell ref="R3:V3"/>
    <mergeCell ref="W3:AB3"/>
    <mergeCell ref="AC3:AG3"/>
    <mergeCell ref="AH3:AL3"/>
    <mergeCell ref="AM3:AQ3"/>
    <mergeCell ref="BX3:CB3"/>
    <mergeCell ref="CC3:CG3"/>
    <mergeCell ref="AX3:BB3"/>
    <mergeCell ref="BC3:BG3"/>
    <mergeCell ref="BH3:BL3"/>
    <mergeCell ref="BM3:BR3"/>
    <mergeCell ref="BS3:BW3"/>
    <mergeCell ref="B5:G5"/>
    <mergeCell ref="H5:L5"/>
    <mergeCell ref="M5:Q5"/>
    <mergeCell ref="R5:V5"/>
    <mergeCell ref="W5:AB5"/>
    <mergeCell ref="AC5:AG5"/>
    <mergeCell ref="AH5:AL5"/>
    <mergeCell ref="AM5:AQ5"/>
    <mergeCell ref="AR3:AW3"/>
    <mergeCell ref="AR6:AW6"/>
    <mergeCell ref="BX5:CB5"/>
    <mergeCell ref="CC5:CG5"/>
    <mergeCell ref="B6:G6"/>
    <mergeCell ref="H6:L6"/>
    <mergeCell ref="M6:Q6"/>
    <mergeCell ref="R6:V6"/>
    <mergeCell ref="W6:AB6"/>
    <mergeCell ref="AC6:AG6"/>
    <mergeCell ref="AH6:AL6"/>
    <mergeCell ref="AM6:AQ6"/>
    <mergeCell ref="AR5:AW5"/>
    <mergeCell ref="AX5:BB5"/>
    <mergeCell ref="BC5:BG5"/>
    <mergeCell ref="BH5:BL5"/>
    <mergeCell ref="BM5:BR5"/>
    <mergeCell ref="BS5:BW5"/>
    <mergeCell ref="BX6:CB6"/>
    <mergeCell ref="CC6:CG6"/>
    <mergeCell ref="AX6:BB6"/>
    <mergeCell ref="BC6:BG6"/>
    <mergeCell ref="BH6:BL6"/>
    <mergeCell ref="BM6:BR6"/>
    <mergeCell ref="BS6:BW6"/>
    <mergeCell ref="BH8:BL8"/>
    <mergeCell ref="BM8:BR8"/>
    <mergeCell ref="BS8:BW8"/>
    <mergeCell ref="B7:G7"/>
    <mergeCell ref="H7:L7"/>
    <mergeCell ref="M7:Q7"/>
    <mergeCell ref="R7:V7"/>
    <mergeCell ref="W7:AB7"/>
    <mergeCell ref="AC7:AG7"/>
    <mergeCell ref="AH7:AL7"/>
    <mergeCell ref="AM7:AQ7"/>
    <mergeCell ref="AC9:AG9"/>
    <mergeCell ref="AH9:AL9"/>
    <mergeCell ref="AM9:AQ9"/>
    <mergeCell ref="AR8:AW8"/>
    <mergeCell ref="BX7:CB7"/>
    <mergeCell ref="CC7:CG7"/>
    <mergeCell ref="B8:G8"/>
    <mergeCell ref="H8:L8"/>
    <mergeCell ref="M8:Q8"/>
    <mergeCell ref="R8:V8"/>
    <mergeCell ref="W8:AB8"/>
    <mergeCell ref="AC8:AG8"/>
    <mergeCell ref="AH8:AL8"/>
    <mergeCell ref="AM8:AQ8"/>
    <mergeCell ref="AR7:AW7"/>
    <mergeCell ref="AX7:BB7"/>
    <mergeCell ref="BC7:BG7"/>
    <mergeCell ref="BH7:BL7"/>
    <mergeCell ref="BM7:BR7"/>
    <mergeCell ref="BS7:BW7"/>
    <mergeCell ref="BX8:CB8"/>
    <mergeCell ref="CC8:CG8"/>
    <mergeCell ref="AX8:BB8"/>
    <mergeCell ref="BC8:BG8"/>
    <mergeCell ref="BX9:CB9"/>
    <mergeCell ref="CC9:CG9"/>
    <mergeCell ref="B10:G10"/>
    <mergeCell ref="H10:L10"/>
    <mergeCell ref="M10:Q10"/>
    <mergeCell ref="R10:V10"/>
    <mergeCell ref="W10:AB10"/>
    <mergeCell ref="AC10:AG10"/>
    <mergeCell ref="AH10:AL10"/>
    <mergeCell ref="AM10:AQ10"/>
    <mergeCell ref="AR9:AW9"/>
    <mergeCell ref="AX9:BB9"/>
    <mergeCell ref="BC9:BG9"/>
    <mergeCell ref="BH9:BL9"/>
    <mergeCell ref="BM9:BR9"/>
    <mergeCell ref="BS9:BW9"/>
    <mergeCell ref="BX10:CB10"/>
    <mergeCell ref="CC10:CG10"/>
    <mergeCell ref="BS10:BW10"/>
    <mergeCell ref="B9:G9"/>
    <mergeCell ref="H9:L9"/>
    <mergeCell ref="M9:Q9"/>
    <mergeCell ref="R9:V9"/>
    <mergeCell ref="W9:AB9"/>
    <mergeCell ref="B11:G11"/>
    <mergeCell ref="H11:L11"/>
    <mergeCell ref="M11:Q11"/>
    <mergeCell ref="R11:V11"/>
    <mergeCell ref="AR10:AW10"/>
    <mergeCell ref="AX10:BB10"/>
    <mergeCell ref="BC10:BG10"/>
    <mergeCell ref="BH10:BL10"/>
    <mergeCell ref="BM10:BR10"/>
    <mergeCell ref="BM12:BR12"/>
    <mergeCell ref="BS12:BW12"/>
    <mergeCell ref="BX12:CB12"/>
    <mergeCell ref="CC12:CG12"/>
    <mergeCell ref="B13:G13"/>
    <mergeCell ref="H13:L13"/>
    <mergeCell ref="M13:Q13"/>
    <mergeCell ref="R13:V13"/>
    <mergeCell ref="W13:AB13"/>
    <mergeCell ref="AC13:AG13"/>
    <mergeCell ref="AH12:AL12"/>
    <mergeCell ref="AM12:AQ12"/>
    <mergeCell ref="AR12:AW12"/>
    <mergeCell ref="AX12:BB12"/>
    <mergeCell ref="BC12:BG12"/>
    <mergeCell ref="BH12:BL12"/>
    <mergeCell ref="B12:G12"/>
    <mergeCell ref="H12:L12"/>
    <mergeCell ref="M12:Q12"/>
    <mergeCell ref="R12:V12"/>
    <mergeCell ref="W12:AB12"/>
    <mergeCell ref="AC12:AG12"/>
    <mergeCell ref="BM13:BR13"/>
    <mergeCell ref="BS13:BW13"/>
    <mergeCell ref="BX13:CB13"/>
    <mergeCell ref="CC13:CG13"/>
    <mergeCell ref="B14:G14"/>
    <mergeCell ref="H14:L14"/>
    <mergeCell ref="M14:Q14"/>
    <mergeCell ref="R14:V14"/>
    <mergeCell ref="W14:AB14"/>
    <mergeCell ref="AC14:AG14"/>
    <mergeCell ref="AH13:AL13"/>
    <mergeCell ref="AM13:AQ13"/>
    <mergeCell ref="AR13:AW13"/>
    <mergeCell ref="AX13:BB13"/>
    <mergeCell ref="BC13:BG13"/>
    <mergeCell ref="BH13:BL13"/>
    <mergeCell ref="BM14:BR14"/>
    <mergeCell ref="BS14:BW14"/>
    <mergeCell ref="BX14:CB14"/>
    <mergeCell ref="CC14:CG14"/>
    <mergeCell ref="AX14:BB14"/>
    <mergeCell ref="BC14:BG14"/>
    <mergeCell ref="BH14:BL14"/>
    <mergeCell ref="H15:L15"/>
    <mergeCell ref="M15:Q15"/>
    <mergeCell ref="R15:V15"/>
    <mergeCell ref="W15:AB15"/>
    <mergeCell ref="AC15:AG15"/>
    <mergeCell ref="AH14:AL14"/>
    <mergeCell ref="AM14:AQ14"/>
    <mergeCell ref="AR14:AW14"/>
    <mergeCell ref="AH16:AL16"/>
    <mergeCell ref="AM16:AQ16"/>
    <mergeCell ref="AR16:AW16"/>
    <mergeCell ref="BM15:BR15"/>
    <mergeCell ref="BS15:BW15"/>
    <mergeCell ref="BX15:CB15"/>
    <mergeCell ref="CC15:CG15"/>
    <mergeCell ref="B16:G16"/>
    <mergeCell ref="H16:L16"/>
    <mergeCell ref="M16:Q16"/>
    <mergeCell ref="R16:V16"/>
    <mergeCell ref="W16:AB16"/>
    <mergeCell ref="AC16:AG16"/>
    <mergeCell ref="AH15:AL15"/>
    <mergeCell ref="AM15:AQ15"/>
    <mergeCell ref="AR15:AW15"/>
    <mergeCell ref="AX15:BB15"/>
    <mergeCell ref="BC15:BG15"/>
    <mergeCell ref="BH15:BL15"/>
    <mergeCell ref="BM16:BR16"/>
    <mergeCell ref="BS16:BW16"/>
    <mergeCell ref="BX16:CB16"/>
    <mergeCell ref="CC16:CG16"/>
    <mergeCell ref="AX16:BB16"/>
    <mergeCell ref="BC16:BG16"/>
    <mergeCell ref="BH16:BL16"/>
    <mergeCell ref="B15:G15"/>
    <mergeCell ref="BM17:BR17"/>
    <mergeCell ref="BS17:BW17"/>
    <mergeCell ref="BX17:CB17"/>
    <mergeCell ref="CC17:CG17"/>
    <mergeCell ref="B18:G18"/>
    <mergeCell ref="H18:L18"/>
    <mergeCell ref="M18:Q18"/>
    <mergeCell ref="R18:V18"/>
    <mergeCell ref="AH17:AL17"/>
    <mergeCell ref="AM17:AQ17"/>
    <mergeCell ref="AR17:AW17"/>
    <mergeCell ref="AX17:BB17"/>
    <mergeCell ref="BC17:BG17"/>
    <mergeCell ref="BH17:BL17"/>
    <mergeCell ref="B17:G17"/>
    <mergeCell ref="H17:L17"/>
    <mergeCell ref="M17:Q17"/>
    <mergeCell ref="R17:V17"/>
    <mergeCell ref="W17:AB17"/>
    <mergeCell ref="AC17:AG17"/>
    <mergeCell ref="BM19:BR19"/>
    <mergeCell ref="BS19:BW19"/>
    <mergeCell ref="BX19:CB19"/>
    <mergeCell ref="CC19:CG19"/>
    <mergeCell ref="B20:G20"/>
    <mergeCell ref="H20:L20"/>
    <mergeCell ref="M20:Q20"/>
    <mergeCell ref="R20:V20"/>
    <mergeCell ref="W20:AB20"/>
    <mergeCell ref="AC20:AG20"/>
    <mergeCell ref="AH19:AL19"/>
    <mergeCell ref="AM19:AQ19"/>
    <mergeCell ref="AR19:AW19"/>
    <mergeCell ref="AX19:BB19"/>
    <mergeCell ref="BC19:BG19"/>
    <mergeCell ref="BH19:BL19"/>
    <mergeCell ref="B19:G19"/>
    <mergeCell ref="H19:L19"/>
    <mergeCell ref="M19:Q19"/>
    <mergeCell ref="R19:V19"/>
    <mergeCell ref="W19:AB19"/>
    <mergeCell ref="AC19:AG19"/>
    <mergeCell ref="BM20:BR20"/>
    <mergeCell ref="BS20:BW20"/>
    <mergeCell ref="BX20:CB20"/>
    <mergeCell ref="CC20:CG20"/>
    <mergeCell ref="B21:G21"/>
    <mergeCell ref="H21:L21"/>
    <mergeCell ref="M21:Q21"/>
    <mergeCell ref="R21:V21"/>
    <mergeCell ref="W21:AB21"/>
    <mergeCell ref="AC21:AG21"/>
    <mergeCell ref="AH20:AL20"/>
    <mergeCell ref="AM20:AQ20"/>
    <mergeCell ref="AR20:AW20"/>
    <mergeCell ref="AX20:BB20"/>
    <mergeCell ref="BC20:BG20"/>
    <mergeCell ref="BH20:BL20"/>
    <mergeCell ref="BM21:BR21"/>
    <mergeCell ref="BS21:BW21"/>
    <mergeCell ref="BX21:CB21"/>
    <mergeCell ref="CC21:CG21"/>
    <mergeCell ref="AX21:BB21"/>
    <mergeCell ref="BC21:BG21"/>
    <mergeCell ref="BH21:BL21"/>
    <mergeCell ref="H22:L22"/>
    <mergeCell ref="M22:Q22"/>
    <mergeCell ref="R22:V22"/>
    <mergeCell ref="W22:AB22"/>
    <mergeCell ref="AC22:AG22"/>
    <mergeCell ref="AH21:AL21"/>
    <mergeCell ref="AM21:AQ21"/>
    <mergeCell ref="AR21:AW21"/>
    <mergeCell ref="AH23:AL23"/>
    <mergeCell ref="AM23:AQ23"/>
    <mergeCell ref="AR23:AW23"/>
    <mergeCell ref="BM22:BR22"/>
    <mergeCell ref="BS22:BW22"/>
    <mergeCell ref="BX22:CB22"/>
    <mergeCell ref="CC22:CG22"/>
    <mergeCell ref="B23:G23"/>
    <mergeCell ref="H23:L23"/>
    <mergeCell ref="M23:Q23"/>
    <mergeCell ref="R23:V23"/>
    <mergeCell ref="W23:AB23"/>
    <mergeCell ref="AC23:AG23"/>
    <mergeCell ref="AH22:AL22"/>
    <mergeCell ref="AM22:AQ22"/>
    <mergeCell ref="AR22:AW22"/>
    <mergeCell ref="AX22:BB22"/>
    <mergeCell ref="BC22:BG22"/>
    <mergeCell ref="BH22:BL22"/>
    <mergeCell ref="BM23:BR23"/>
    <mergeCell ref="BS23:BW23"/>
    <mergeCell ref="BX23:CB23"/>
    <mergeCell ref="CC23:CG23"/>
    <mergeCell ref="AX23:BB23"/>
    <mergeCell ref="BC23:BG23"/>
    <mergeCell ref="BH23:BL23"/>
    <mergeCell ref="B22:G22"/>
    <mergeCell ref="BM24:BR24"/>
    <mergeCell ref="BS24:BW24"/>
    <mergeCell ref="BX24:CB24"/>
    <mergeCell ref="CC24:CG24"/>
    <mergeCell ref="B25:G25"/>
    <mergeCell ref="H25:L25"/>
    <mergeCell ref="M25:Q25"/>
    <mergeCell ref="R25:V25"/>
    <mergeCell ref="AH24:AL24"/>
    <mergeCell ref="AM24:AQ24"/>
    <mergeCell ref="AR24:AW24"/>
    <mergeCell ref="AX24:BB24"/>
    <mergeCell ref="BC24:BG24"/>
    <mergeCell ref="BH24:BL24"/>
    <mergeCell ref="B24:G24"/>
    <mergeCell ref="H24:L24"/>
    <mergeCell ref="M24:Q24"/>
    <mergeCell ref="R24:V24"/>
    <mergeCell ref="W24:AB24"/>
    <mergeCell ref="AC24:AG24"/>
    <mergeCell ref="BM26:BR26"/>
    <mergeCell ref="BS26:BW26"/>
    <mergeCell ref="BX26:CB26"/>
    <mergeCell ref="CC26:CG26"/>
    <mergeCell ref="B27:G27"/>
    <mergeCell ref="H27:L27"/>
    <mergeCell ref="M27:Q27"/>
    <mergeCell ref="R27:V27"/>
    <mergeCell ref="W27:AB27"/>
    <mergeCell ref="AC27:AG27"/>
    <mergeCell ref="AH26:AL26"/>
    <mergeCell ref="AM26:AQ26"/>
    <mergeCell ref="AR26:AW26"/>
    <mergeCell ref="AX26:BB26"/>
    <mergeCell ref="BC26:BG26"/>
    <mergeCell ref="BH26:BL26"/>
    <mergeCell ref="B26:G26"/>
    <mergeCell ref="H26:L26"/>
    <mergeCell ref="M26:Q26"/>
    <mergeCell ref="R26:V26"/>
    <mergeCell ref="W26:AB26"/>
    <mergeCell ref="AC26:AG26"/>
    <mergeCell ref="BM27:BR27"/>
    <mergeCell ref="BS27:BW27"/>
    <mergeCell ref="BX27:CB27"/>
    <mergeCell ref="CC27:CG27"/>
    <mergeCell ref="B28:G28"/>
    <mergeCell ref="H28:L28"/>
    <mergeCell ref="M28:Q28"/>
    <mergeCell ref="R28:V28"/>
    <mergeCell ref="W28:AB28"/>
    <mergeCell ref="AC28:AG28"/>
    <mergeCell ref="AH27:AL27"/>
    <mergeCell ref="AM27:AQ27"/>
    <mergeCell ref="AR27:AW27"/>
    <mergeCell ref="AX27:BB27"/>
    <mergeCell ref="BC27:BG27"/>
    <mergeCell ref="BH27:BL27"/>
    <mergeCell ref="BM28:BR28"/>
    <mergeCell ref="BS28:BW28"/>
    <mergeCell ref="BX28:CB28"/>
    <mergeCell ref="CC28:CG28"/>
    <mergeCell ref="AX28:BB28"/>
    <mergeCell ref="BC28:BG28"/>
    <mergeCell ref="BH28:BL28"/>
    <mergeCell ref="H29:L29"/>
    <mergeCell ref="M29:Q29"/>
    <mergeCell ref="R29:V29"/>
    <mergeCell ref="W29:AB29"/>
    <mergeCell ref="AC29:AG29"/>
    <mergeCell ref="AH28:AL28"/>
    <mergeCell ref="AM28:AQ28"/>
    <mergeCell ref="AR28:AW28"/>
    <mergeCell ref="AH30:AL30"/>
    <mergeCell ref="AM30:AQ30"/>
    <mergeCell ref="AR30:AW30"/>
    <mergeCell ref="BM29:BR29"/>
    <mergeCell ref="BS29:BW29"/>
    <mergeCell ref="BX29:CB29"/>
    <mergeCell ref="CC29:CG29"/>
    <mergeCell ref="B30:G30"/>
    <mergeCell ref="H30:L30"/>
    <mergeCell ref="M30:Q30"/>
    <mergeCell ref="R30:V30"/>
    <mergeCell ref="W30:AB30"/>
    <mergeCell ref="AC30:AG30"/>
    <mergeCell ref="AH29:AL29"/>
    <mergeCell ref="AM29:AQ29"/>
    <mergeCell ref="AR29:AW29"/>
    <mergeCell ref="AX29:BB29"/>
    <mergeCell ref="BC29:BG29"/>
    <mergeCell ref="BH29:BL29"/>
    <mergeCell ref="BM30:BR30"/>
    <mergeCell ref="BS30:BW30"/>
    <mergeCell ref="BX30:CB30"/>
    <mergeCell ref="CC30:CG30"/>
    <mergeCell ref="AX30:BB30"/>
    <mergeCell ref="BC30:BG30"/>
    <mergeCell ref="BH30:BL30"/>
    <mergeCell ref="B29:G29"/>
    <mergeCell ref="BM31:BR31"/>
    <mergeCell ref="BS31:BW31"/>
    <mergeCell ref="BX31:CB31"/>
    <mergeCell ref="CC31:CG31"/>
    <mergeCell ref="B32:G32"/>
    <mergeCell ref="H32:L32"/>
    <mergeCell ref="M32:Q32"/>
    <mergeCell ref="R32:V32"/>
    <mergeCell ref="AH31:AL31"/>
    <mergeCell ref="AM31:AQ31"/>
    <mergeCell ref="AR31:AW31"/>
    <mergeCell ref="AX31:BB31"/>
    <mergeCell ref="BC31:BG31"/>
    <mergeCell ref="BH31:BL31"/>
    <mergeCell ref="B31:G31"/>
    <mergeCell ref="H31:L31"/>
    <mergeCell ref="M31:Q31"/>
    <mergeCell ref="R31:V31"/>
    <mergeCell ref="W31:AB31"/>
    <mergeCell ref="AC31:AG31"/>
    <mergeCell ref="BM33:BR33"/>
    <mergeCell ref="BS33:BW33"/>
    <mergeCell ref="BX33:CB33"/>
    <mergeCell ref="CC33:CG33"/>
    <mergeCell ref="B34:G34"/>
    <mergeCell ref="H34:L34"/>
    <mergeCell ref="M34:Q34"/>
    <mergeCell ref="R34:V34"/>
    <mergeCell ref="W34:AB34"/>
    <mergeCell ref="AC34:AG34"/>
    <mergeCell ref="AH33:AL33"/>
    <mergeCell ref="AM33:AQ33"/>
    <mergeCell ref="AR33:AW33"/>
    <mergeCell ref="AX33:BB33"/>
    <mergeCell ref="BC33:BG33"/>
    <mergeCell ref="BH33:BL33"/>
    <mergeCell ref="B33:G33"/>
    <mergeCell ref="H33:L33"/>
    <mergeCell ref="M33:Q33"/>
    <mergeCell ref="R33:V33"/>
    <mergeCell ref="W33:AB33"/>
    <mergeCell ref="AC33:AG33"/>
    <mergeCell ref="BM34:BR34"/>
    <mergeCell ref="BS34:BW34"/>
    <mergeCell ref="CC34:CG34"/>
    <mergeCell ref="B35:G35"/>
    <mergeCell ref="H35:L35"/>
    <mergeCell ref="M35:Q35"/>
    <mergeCell ref="R35:V35"/>
    <mergeCell ref="W35:AB35"/>
    <mergeCell ref="AC35:AG35"/>
    <mergeCell ref="AH34:AL34"/>
    <mergeCell ref="AM34:AQ34"/>
    <mergeCell ref="AR34:AW34"/>
    <mergeCell ref="AX34:BB34"/>
    <mergeCell ref="BC34:BG34"/>
    <mergeCell ref="BH34:BL34"/>
    <mergeCell ref="BM35:BR35"/>
    <mergeCell ref="BS35:BW35"/>
    <mergeCell ref="BX35:CB35"/>
    <mergeCell ref="CC35:CG35"/>
    <mergeCell ref="AX35:BB35"/>
    <mergeCell ref="BC35:BG35"/>
    <mergeCell ref="BH35:BL35"/>
    <mergeCell ref="W36:AB36"/>
    <mergeCell ref="AC36:AG36"/>
    <mergeCell ref="AH35:AL35"/>
    <mergeCell ref="AM35:AQ35"/>
    <mergeCell ref="AR35:AW35"/>
    <mergeCell ref="BX34:CB34"/>
    <mergeCell ref="BM36:BR36"/>
    <mergeCell ref="BS36:BW36"/>
    <mergeCell ref="BX36:CB36"/>
    <mergeCell ref="CC36:CG36"/>
    <mergeCell ref="B37:G37"/>
    <mergeCell ref="H37:L37"/>
    <mergeCell ref="M37:Q37"/>
    <mergeCell ref="R37:V37"/>
    <mergeCell ref="W37:AB37"/>
    <mergeCell ref="AC37:AG37"/>
    <mergeCell ref="AH36:AL36"/>
    <mergeCell ref="AM36:AQ36"/>
    <mergeCell ref="AR36:AW36"/>
    <mergeCell ref="AX36:BB36"/>
    <mergeCell ref="BC36:BG36"/>
    <mergeCell ref="BH36:BL36"/>
    <mergeCell ref="BM37:BR37"/>
    <mergeCell ref="BS37:BW37"/>
    <mergeCell ref="BX37:CB37"/>
    <mergeCell ref="CC37:CG37"/>
    <mergeCell ref="AX37:BB37"/>
    <mergeCell ref="BC37:BG37"/>
    <mergeCell ref="BH37:BL37"/>
    <mergeCell ref="B36:G36"/>
    <mergeCell ref="H36:L36"/>
    <mergeCell ref="M36:Q36"/>
    <mergeCell ref="R36:V36"/>
    <mergeCell ref="B38:G38"/>
    <mergeCell ref="H38:L38"/>
    <mergeCell ref="M38:Q38"/>
    <mergeCell ref="R38:V38"/>
    <mergeCell ref="W38:AB38"/>
    <mergeCell ref="AC38:AG38"/>
    <mergeCell ref="AH37:AL37"/>
    <mergeCell ref="AM37:AQ37"/>
    <mergeCell ref="AR37:AW37"/>
    <mergeCell ref="BM38:BR38"/>
    <mergeCell ref="BS38:BW38"/>
    <mergeCell ref="BX38:CB38"/>
    <mergeCell ref="CC38:CG38"/>
    <mergeCell ref="BM39:BR39"/>
    <mergeCell ref="BS39:BW39"/>
    <mergeCell ref="BX39:CB39"/>
    <mergeCell ref="CC39:CG39"/>
    <mergeCell ref="AH38:AL38"/>
    <mergeCell ref="AM38:AQ38"/>
    <mergeCell ref="AR38:AW38"/>
    <mergeCell ref="AX38:BB38"/>
    <mergeCell ref="BC38:BG38"/>
    <mergeCell ref="BH38:BL38"/>
    <mergeCell ref="BM40:BR40"/>
    <mergeCell ref="BS40:BW40"/>
    <mergeCell ref="BX40:CB40"/>
    <mergeCell ref="CC40:CG40"/>
    <mergeCell ref="BQ41:CG41"/>
    <mergeCell ref="B42:G42"/>
    <mergeCell ref="H42:L42"/>
    <mergeCell ref="M42:Q42"/>
    <mergeCell ref="R42:V42"/>
  </mergeCells>
  <phoneticPr fontId="1"/>
  <printOptions horizontalCentered="1" verticalCentered="1"/>
  <pageMargins left="0" right="0" top="0.39370078740157483" bottom="0" header="0.31496062992125984" footer="0.31496062992125984"/>
  <pageSetup paperSize="9" scale="88" orientation="portrait" r:id="rId1"/>
  <colBreaks count="1" manualBreakCount="1">
    <brk id="4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G44"/>
  <sheetViews>
    <sheetView zoomScale="80" zoomScaleNormal="80" workbookViewId="0">
      <selection activeCell="M16" sqref="M16"/>
    </sheetView>
  </sheetViews>
  <sheetFormatPr defaultColWidth="3.625" defaultRowHeight="14.25"/>
  <cols>
    <col min="1" max="1" width="3.625" style="5" customWidth="1"/>
    <col min="2" max="6" width="3" style="5" customWidth="1"/>
    <col min="7" max="9" width="4" style="5" customWidth="1"/>
    <col min="10" max="19" width="3.625" style="5" customWidth="1"/>
    <col min="20" max="20" width="3.875" style="5" customWidth="1"/>
    <col min="21" max="21" width="3.625" style="5" customWidth="1"/>
    <col min="22" max="33" width="3.5" style="5" customWidth="1"/>
    <col min="34" max="36" width="3.625" style="5"/>
    <col min="37" max="37" width="3.5" style="5" customWidth="1"/>
    <col min="38" max="256" width="3.625" style="5"/>
    <col min="257" max="257" width="3.625" style="5" customWidth="1"/>
    <col min="258" max="262" width="3" style="5" customWidth="1"/>
    <col min="263" max="265" width="4" style="5" customWidth="1"/>
    <col min="266" max="275" width="3.625" style="5" customWidth="1"/>
    <col min="276" max="276" width="3.875" style="5" customWidth="1"/>
    <col min="277" max="277" width="3.625" style="5" customWidth="1"/>
    <col min="278" max="289" width="3.5" style="5" customWidth="1"/>
    <col min="290" max="512" width="3.625" style="5"/>
    <col min="513" max="513" width="3.625" style="5" customWidth="1"/>
    <col min="514" max="518" width="3" style="5" customWidth="1"/>
    <col min="519" max="521" width="4" style="5" customWidth="1"/>
    <col min="522" max="531" width="3.625" style="5" customWidth="1"/>
    <col min="532" max="532" width="3.875" style="5" customWidth="1"/>
    <col min="533" max="533" width="3.625" style="5" customWidth="1"/>
    <col min="534" max="545" width="3.5" style="5" customWidth="1"/>
    <col min="546" max="768" width="3.625" style="5"/>
    <col min="769" max="769" width="3.625" style="5" customWidth="1"/>
    <col min="770" max="774" width="3" style="5" customWidth="1"/>
    <col min="775" max="777" width="4" style="5" customWidth="1"/>
    <col min="778" max="787" width="3.625" style="5" customWidth="1"/>
    <col min="788" max="788" width="3.875" style="5" customWidth="1"/>
    <col min="789" max="789" width="3.625" style="5" customWidth="1"/>
    <col min="790" max="801" width="3.5" style="5" customWidth="1"/>
    <col min="802" max="1024" width="3.625" style="5"/>
    <col min="1025" max="1025" width="3.625" style="5" customWidth="1"/>
    <col min="1026" max="1030" width="3" style="5" customWidth="1"/>
    <col min="1031" max="1033" width="4" style="5" customWidth="1"/>
    <col min="1034" max="1043" width="3.625" style="5" customWidth="1"/>
    <col min="1044" max="1044" width="3.875" style="5" customWidth="1"/>
    <col min="1045" max="1045" width="3.625" style="5" customWidth="1"/>
    <col min="1046" max="1057" width="3.5" style="5" customWidth="1"/>
    <col min="1058" max="1280" width="3.625" style="5"/>
    <col min="1281" max="1281" width="3.625" style="5" customWidth="1"/>
    <col min="1282" max="1286" width="3" style="5" customWidth="1"/>
    <col min="1287" max="1289" width="4" style="5" customWidth="1"/>
    <col min="1290" max="1299" width="3.625" style="5" customWidth="1"/>
    <col min="1300" max="1300" width="3.875" style="5" customWidth="1"/>
    <col min="1301" max="1301" width="3.625" style="5" customWidth="1"/>
    <col min="1302" max="1313" width="3.5" style="5" customWidth="1"/>
    <col min="1314" max="1536" width="3.625" style="5"/>
    <col min="1537" max="1537" width="3.625" style="5" customWidth="1"/>
    <col min="1538" max="1542" width="3" style="5" customWidth="1"/>
    <col min="1543" max="1545" width="4" style="5" customWidth="1"/>
    <col min="1546" max="1555" width="3.625" style="5" customWidth="1"/>
    <col min="1556" max="1556" width="3.875" style="5" customWidth="1"/>
    <col min="1557" max="1557" width="3.625" style="5" customWidth="1"/>
    <col min="1558" max="1569" width="3.5" style="5" customWidth="1"/>
    <col min="1570" max="1792" width="3.625" style="5"/>
    <col min="1793" max="1793" width="3.625" style="5" customWidth="1"/>
    <col min="1794" max="1798" width="3" style="5" customWidth="1"/>
    <col min="1799" max="1801" width="4" style="5" customWidth="1"/>
    <col min="1802" max="1811" width="3.625" style="5" customWidth="1"/>
    <col min="1812" max="1812" width="3.875" style="5" customWidth="1"/>
    <col min="1813" max="1813" width="3.625" style="5" customWidth="1"/>
    <col min="1814" max="1825" width="3.5" style="5" customWidth="1"/>
    <col min="1826" max="2048" width="3.625" style="5"/>
    <col min="2049" max="2049" width="3.625" style="5" customWidth="1"/>
    <col min="2050" max="2054" width="3" style="5" customWidth="1"/>
    <col min="2055" max="2057" width="4" style="5" customWidth="1"/>
    <col min="2058" max="2067" width="3.625" style="5" customWidth="1"/>
    <col min="2068" max="2068" width="3.875" style="5" customWidth="1"/>
    <col min="2069" max="2069" width="3.625" style="5" customWidth="1"/>
    <col min="2070" max="2081" width="3.5" style="5" customWidth="1"/>
    <col min="2082" max="2304" width="3.625" style="5"/>
    <col min="2305" max="2305" width="3.625" style="5" customWidth="1"/>
    <col min="2306" max="2310" width="3" style="5" customWidth="1"/>
    <col min="2311" max="2313" width="4" style="5" customWidth="1"/>
    <col min="2314" max="2323" width="3.625" style="5" customWidth="1"/>
    <col min="2324" max="2324" width="3.875" style="5" customWidth="1"/>
    <col min="2325" max="2325" width="3.625" style="5" customWidth="1"/>
    <col min="2326" max="2337" width="3.5" style="5" customWidth="1"/>
    <col min="2338" max="2560" width="3.625" style="5"/>
    <col min="2561" max="2561" width="3.625" style="5" customWidth="1"/>
    <col min="2562" max="2566" width="3" style="5" customWidth="1"/>
    <col min="2567" max="2569" width="4" style="5" customWidth="1"/>
    <col min="2570" max="2579" width="3.625" style="5" customWidth="1"/>
    <col min="2580" max="2580" width="3.875" style="5" customWidth="1"/>
    <col min="2581" max="2581" width="3.625" style="5" customWidth="1"/>
    <col min="2582" max="2593" width="3.5" style="5" customWidth="1"/>
    <col min="2594" max="2816" width="3.625" style="5"/>
    <col min="2817" max="2817" width="3.625" style="5" customWidth="1"/>
    <col min="2818" max="2822" width="3" style="5" customWidth="1"/>
    <col min="2823" max="2825" width="4" style="5" customWidth="1"/>
    <col min="2826" max="2835" width="3.625" style="5" customWidth="1"/>
    <col min="2836" max="2836" width="3.875" style="5" customWidth="1"/>
    <col min="2837" max="2837" width="3.625" style="5" customWidth="1"/>
    <col min="2838" max="2849" width="3.5" style="5" customWidth="1"/>
    <col min="2850" max="3072" width="3.625" style="5"/>
    <col min="3073" max="3073" width="3.625" style="5" customWidth="1"/>
    <col min="3074" max="3078" width="3" style="5" customWidth="1"/>
    <col min="3079" max="3081" width="4" style="5" customWidth="1"/>
    <col min="3082" max="3091" width="3.625" style="5" customWidth="1"/>
    <col min="3092" max="3092" width="3.875" style="5" customWidth="1"/>
    <col min="3093" max="3093" width="3.625" style="5" customWidth="1"/>
    <col min="3094" max="3105" width="3.5" style="5" customWidth="1"/>
    <col min="3106" max="3328" width="3.625" style="5"/>
    <col min="3329" max="3329" width="3.625" style="5" customWidth="1"/>
    <col min="3330" max="3334" width="3" style="5" customWidth="1"/>
    <col min="3335" max="3337" width="4" style="5" customWidth="1"/>
    <col min="3338" max="3347" width="3.625" style="5" customWidth="1"/>
    <col min="3348" max="3348" width="3.875" style="5" customWidth="1"/>
    <col min="3349" max="3349" width="3.625" style="5" customWidth="1"/>
    <col min="3350" max="3361" width="3.5" style="5" customWidth="1"/>
    <col min="3362" max="3584" width="3.625" style="5"/>
    <col min="3585" max="3585" width="3.625" style="5" customWidth="1"/>
    <col min="3586" max="3590" width="3" style="5" customWidth="1"/>
    <col min="3591" max="3593" width="4" style="5" customWidth="1"/>
    <col min="3594" max="3603" width="3.625" style="5" customWidth="1"/>
    <col min="3604" max="3604" width="3.875" style="5" customWidth="1"/>
    <col min="3605" max="3605" width="3.625" style="5" customWidth="1"/>
    <col min="3606" max="3617" width="3.5" style="5" customWidth="1"/>
    <col min="3618" max="3840" width="3.625" style="5"/>
    <col min="3841" max="3841" width="3.625" style="5" customWidth="1"/>
    <col min="3842" max="3846" width="3" style="5" customWidth="1"/>
    <col min="3847" max="3849" width="4" style="5" customWidth="1"/>
    <col min="3850" max="3859" width="3.625" style="5" customWidth="1"/>
    <col min="3860" max="3860" width="3.875" style="5" customWidth="1"/>
    <col min="3861" max="3861" width="3.625" style="5" customWidth="1"/>
    <col min="3862" max="3873" width="3.5" style="5" customWidth="1"/>
    <col min="3874" max="4096" width="3.625" style="5"/>
    <col min="4097" max="4097" width="3.625" style="5" customWidth="1"/>
    <col min="4098" max="4102" width="3" style="5" customWidth="1"/>
    <col min="4103" max="4105" width="4" style="5" customWidth="1"/>
    <col min="4106" max="4115" width="3.625" style="5" customWidth="1"/>
    <col min="4116" max="4116" width="3.875" style="5" customWidth="1"/>
    <col min="4117" max="4117" width="3.625" style="5" customWidth="1"/>
    <col min="4118" max="4129" width="3.5" style="5" customWidth="1"/>
    <col min="4130" max="4352" width="3.625" style="5"/>
    <col min="4353" max="4353" width="3.625" style="5" customWidth="1"/>
    <col min="4354" max="4358" width="3" style="5" customWidth="1"/>
    <col min="4359" max="4361" width="4" style="5" customWidth="1"/>
    <col min="4362" max="4371" width="3.625" style="5" customWidth="1"/>
    <col min="4372" max="4372" width="3.875" style="5" customWidth="1"/>
    <col min="4373" max="4373" width="3.625" style="5" customWidth="1"/>
    <col min="4374" max="4385" width="3.5" style="5" customWidth="1"/>
    <col min="4386" max="4608" width="3.625" style="5"/>
    <col min="4609" max="4609" width="3.625" style="5" customWidth="1"/>
    <col min="4610" max="4614" width="3" style="5" customWidth="1"/>
    <col min="4615" max="4617" width="4" style="5" customWidth="1"/>
    <col min="4618" max="4627" width="3.625" style="5" customWidth="1"/>
    <col min="4628" max="4628" width="3.875" style="5" customWidth="1"/>
    <col min="4629" max="4629" width="3.625" style="5" customWidth="1"/>
    <col min="4630" max="4641" width="3.5" style="5" customWidth="1"/>
    <col min="4642" max="4864" width="3.625" style="5"/>
    <col min="4865" max="4865" width="3.625" style="5" customWidth="1"/>
    <col min="4866" max="4870" width="3" style="5" customWidth="1"/>
    <col min="4871" max="4873" width="4" style="5" customWidth="1"/>
    <col min="4874" max="4883" width="3.625" style="5" customWidth="1"/>
    <col min="4884" max="4884" width="3.875" style="5" customWidth="1"/>
    <col min="4885" max="4885" width="3.625" style="5" customWidth="1"/>
    <col min="4886" max="4897" width="3.5" style="5" customWidth="1"/>
    <col min="4898" max="5120" width="3.625" style="5"/>
    <col min="5121" max="5121" width="3.625" style="5" customWidth="1"/>
    <col min="5122" max="5126" width="3" style="5" customWidth="1"/>
    <col min="5127" max="5129" width="4" style="5" customWidth="1"/>
    <col min="5130" max="5139" width="3.625" style="5" customWidth="1"/>
    <col min="5140" max="5140" width="3.875" style="5" customWidth="1"/>
    <col min="5141" max="5141" width="3.625" style="5" customWidth="1"/>
    <col min="5142" max="5153" width="3.5" style="5" customWidth="1"/>
    <col min="5154" max="5376" width="3.625" style="5"/>
    <col min="5377" max="5377" width="3.625" style="5" customWidth="1"/>
    <col min="5378" max="5382" width="3" style="5" customWidth="1"/>
    <col min="5383" max="5385" width="4" style="5" customWidth="1"/>
    <col min="5386" max="5395" width="3.625" style="5" customWidth="1"/>
    <col min="5396" max="5396" width="3.875" style="5" customWidth="1"/>
    <col min="5397" max="5397" width="3.625" style="5" customWidth="1"/>
    <col min="5398" max="5409" width="3.5" style="5" customWidth="1"/>
    <col min="5410" max="5632" width="3.625" style="5"/>
    <col min="5633" max="5633" width="3.625" style="5" customWidth="1"/>
    <col min="5634" max="5638" width="3" style="5" customWidth="1"/>
    <col min="5639" max="5641" width="4" style="5" customWidth="1"/>
    <col min="5642" max="5651" width="3.625" style="5" customWidth="1"/>
    <col min="5652" max="5652" width="3.875" style="5" customWidth="1"/>
    <col min="5653" max="5653" width="3.625" style="5" customWidth="1"/>
    <col min="5654" max="5665" width="3.5" style="5" customWidth="1"/>
    <col min="5666" max="5888" width="3.625" style="5"/>
    <col min="5889" max="5889" width="3.625" style="5" customWidth="1"/>
    <col min="5890" max="5894" width="3" style="5" customWidth="1"/>
    <col min="5895" max="5897" width="4" style="5" customWidth="1"/>
    <col min="5898" max="5907" width="3.625" style="5" customWidth="1"/>
    <col min="5908" max="5908" width="3.875" style="5" customWidth="1"/>
    <col min="5909" max="5909" width="3.625" style="5" customWidth="1"/>
    <col min="5910" max="5921" width="3.5" style="5" customWidth="1"/>
    <col min="5922" max="6144" width="3.625" style="5"/>
    <col min="6145" max="6145" width="3.625" style="5" customWidth="1"/>
    <col min="6146" max="6150" width="3" style="5" customWidth="1"/>
    <col min="6151" max="6153" width="4" style="5" customWidth="1"/>
    <col min="6154" max="6163" width="3.625" style="5" customWidth="1"/>
    <col min="6164" max="6164" width="3.875" style="5" customWidth="1"/>
    <col min="6165" max="6165" width="3.625" style="5" customWidth="1"/>
    <col min="6166" max="6177" width="3.5" style="5" customWidth="1"/>
    <col min="6178" max="6400" width="3.625" style="5"/>
    <col min="6401" max="6401" width="3.625" style="5" customWidth="1"/>
    <col min="6402" max="6406" width="3" style="5" customWidth="1"/>
    <col min="6407" max="6409" width="4" style="5" customWidth="1"/>
    <col min="6410" max="6419" width="3.625" style="5" customWidth="1"/>
    <col min="6420" max="6420" width="3.875" style="5" customWidth="1"/>
    <col min="6421" max="6421" width="3.625" style="5" customWidth="1"/>
    <col min="6422" max="6433" width="3.5" style="5" customWidth="1"/>
    <col min="6434" max="6656" width="3.625" style="5"/>
    <col min="6657" max="6657" width="3.625" style="5" customWidth="1"/>
    <col min="6658" max="6662" width="3" style="5" customWidth="1"/>
    <col min="6663" max="6665" width="4" style="5" customWidth="1"/>
    <col min="6666" max="6675" width="3.625" style="5" customWidth="1"/>
    <col min="6676" max="6676" width="3.875" style="5" customWidth="1"/>
    <col min="6677" max="6677" width="3.625" style="5" customWidth="1"/>
    <col min="6678" max="6689" width="3.5" style="5" customWidth="1"/>
    <col min="6690" max="6912" width="3.625" style="5"/>
    <col min="6913" max="6913" width="3.625" style="5" customWidth="1"/>
    <col min="6914" max="6918" width="3" style="5" customWidth="1"/>
    <col min="6919" max="6921" width="4" style="5" customWidth="1"/>
    <col min="6922" max="6931" width="3.625" style="5" customWidth="1"/>
    <col min="6932" max="6932" width="3.875" style="5" customWidth="1"/>
    <col min="6933" max="6933" width="3.625" style="5" customWidth="1"/>
    <col min="6934" max="6945" width="3.5" style="5" customWidth="1"/>
    <col min="6946" max="7168" width="3.625" style="5"/>
    <col min="7169" max="7169" width="3.625" style="5" customWidth="1"/>
    <col min="7170" max="7174" width="3" style="5" customWidth="1"/>
    <col min="7175" max="7177" width="4" style="5" customWidth="1"/>
    <col min="7178" max="7187" width="3.625" style="5" customWidth="1"/>
    <col min="7188" max="7188" width="3.875" style="5" customWidth="1"/>
    <col min="7189" max="7189" width="3.625" style="5" customWidth="1"/>
    <col min="7190" max="7201" width="3.5" style="5" customWidth="1"/>
    <col min="7202" max="7424" width="3.625" style="5"/>
    <col min="7425" max="7425" width="3.625" style="5" customWidth="1"/>
    <col min="7426" max="7430" width="3" style="5" customWidth="1"/>
    <col min="7431" max="7433" width="4" style="5" customWidth="1"/>
    <col min="7434" max="7443" width="3.625" style="5" customWidth="1"/>
    <col min="7444" max="7444" width="3.875" style="5" customWidth="1"/>
    <col min="7445" max="7445" width="3.625" style="5" customWidth="1"/>
    <col min="7446" max="7457" width="3.5" style="5" customWidth="1"/>
    <col min="7458" max="7680" width="3.625" style="5"/>
    <col min="7681" max="7681" width="3.625" style="5" customWidth="1"/>
    <col min="7682" max="7686" width="3" style="5" customWidth="1"/>
    <col min="7687" max="7689" width="4" style="5" customWidth="1"/>
    <col min="7690" max="7699" width="3.625" style="5" customWidth="1"/>
    <col min="7700" max="7700" width="3.875" style="5" customWidth="1"/>
    <col min="7701" max="7701" width="3.625" style="5" customWidth="1"/>
    <col min="7702" max="7713" width="3.5" style="5" customWidth="1"/>
    <col min="7714" max="7936" width="3.625" style="5"/>
    <col min="7937" max="7937" width="3.625" style="5" customWidth="1"/>
    <col min="7938" max="7942" width="3" style="5" customWidth="1"/>
    <col min="7943" max="7945" width="4" style="5" customWidth="1"/>
    <col min="7946" max="7955" width="3.625" style="5" customWidth="1"/>
    <col min="7956" max="7956" width="3.875" style="5" customWidth="1"/>
    <col min="7957" max="7957" width="3.625" style="5" customWidth="1"/>
    <col min="7958" max="7969" width="3.5" style="5" customWidth="1"/>
    <col min="7970" max="8192" width="3.625" style="5"/>
    <col min="8193" max="8193" width="3.625" style="5" customWidth="1"/>
    <col min="8194" max="8198" width="3" style="5" customWidth="1"/>
    <col min="8199" max="8201" width="4" style="5" customWidth="1"/>
    <col min="8202" max="8211" width="3.625" style="5" customWidth="1"/>
    <col min="8212" max="8212" width="3.875" style="5" customWidth="1"/>
    <col min="8213" max="8213" width="3.625" style="5" customWidth="1"/>
    <col min="8214" max="8225" width="3.5" style="5" customWidth="1"/>
    <col min="8226" max="8448" width="3.625" style="5"/>
    <col min="8449" max="8449" width="3.625" style="5" customWidth="1"/>
    <col min="8450" max="8454" width="3" style="5" customWidth="1"/>
    <col min="8455" max="8457" width="4" style="5" customWidth="1"/>
    <col min="8458" max="8467" width="3.625" style="5" customWidth="1"/>
    <col min="8468" max="8468" width="3.875" style="5" customWidth="1"/>
    <col min="8469" max="8469" width="3.625" style="5" customWidth="1"/>
    <col min="8470" max="8481" width="3.5" style="5" customWidth="1"/>
    <col min="8482" max="8704" width="3.625" style="5"/>
    <col min="8705" max="8705" width="3.625" style="5" customWidth="1"/>
    <col min="8706" max="8710" width="3" style="5" customWidth="1"/>
    <col min="8711" max="8713" width="4" style="5" customWidth="1"/>
    <col min="8714" max="8723" width="3.625" style="5" customWidth="1"/>
    <col min="8724" max="8724" width="3.875" style="5" customWidth="1"/>
    <col min="8725" max="8725" width="3.625" style="5" customWidth="1"/>
    <col min="8726" max="8737" width="3.5" style="5" customWidth="1"/>
    <col min="8738" max="8960" width="3.625" style="5"/>
    <col min="8961" max="8961" width="3.625" style="5" customWidth="1"/>
    <col min="8962" max="8966" width="3" style="5" customWidth="1"/>
    <col min="8967" max="8969" width="4" style="5" customWidth="1"/>
    <col min="8970" max="8979" width="3.625" style="5" customWidth="1"/>
    <col min="8980" max="8980" width="3.875" style="5" customWidth="1"/>
    <col min="8981" max="8981" width="3.625" style="5" customWidth="1"/>
    <col min="8982" max="8993" width="3.5" style="5" customWidth="1"/>
    <col min="8994" max="9216" width="3.625" style="5"/>
    <col min="9217" max="9217" width="3.625" style="5" customWidth="1"/>
    <col min="9218" max="9222" width="3" style="5" customWidth="1"/>
    <col min="9223" max="9225" width="4" style="5" customWidth="1"/>
    <col min="9226" max="9235" width="3.625" style="5" customWidth="1"/>
    <col min="9236" max="9236" width="3.875" style="5" customWidth="1"/>
    <col min="9237" max="9237" width="3.625" style="5" customWidth="1"/>
    <col min="9238" max="9249" width="3.5" style="5" customWidth="1"/>
    <col min="9250" max="9472" width="3.625" style="5"/>
    <col min="9473" max="9473" width="3.625" style="5" customWidth="1"/>
    <col min="9474" max="9478" width="3" style="5" customWidth="1"/>
    <col min="9479" max="9481" width="4" style="5" customWidth="1"/>
    <col min="9482" max="9491" width="3.625" style="5" customWidth="1"/>
    <col min="9492" max="9492" width="3.875" style="5" customWidth="1"/>
    <col min="9493" max="9493" width="3.625" style="5" customWidth="1"/>
    <col min="9494" max="9505" width="3.5" style="5" customWidth="1"/>
    <col min="9506" max="9728" width="3.625" style="5"/>
    <col min="9729" max="9729" width="3.625" style="5" customWidth="1"/>
    <col min="9730" max="9734" width="3" style="5" customWidth="1"/>
    <col min="9735" max="9737" width="4" style="5" customWidth="1"/>
    <col min="9738" max="9747" width="3.625" style="5" customWidth="1"/>
    <col min="9748" max="9748" width="3.875" style="5" customWidth="1"/>
    <col min="9749" max="9749" width="3.625" style="5" customWidth="1"/>
    <col min="9750" max="9761" width="3.5" style="5" customWidth="1"/>
    <col min="9762" max="9984" width="3.625" style="5"/>
    <col min="9985" max="9985" width="3.625" style="5" customWidth="1"/>
    <col min="9986" max="9990" width="3" style="5" customWidth="1"/>
    <col min="9991" max="9993" width="4" style="5" customWidth="1"/>
    <col min="9994" max="10003" width="3.625" style="5" customWidth="1"/>
    <col min="10004" max="10004" width="3.875" style="5" customWidth="1"/>
    <col min="10005" max="10005" width="3.625" style="5" customWidth="1"/>
    <col min="10006" max="10017" width="3.5" style="5" customWidth="1"/>
    <col min="10018" max="10240" width="3.625" style="5"/>
    <col min="10241" max="10241" width="3.625" style="5" customWidth="1"/>
    <col min="10242" max="10246" width="3" style="5" customWidth="1"/>
    <col min="10247" max="10249" width="4" style="5" customWidth="1"/>
    <col min="10250" max="10259" width="3.625" style="5" customWidth="1"/>
    <col min="10260" max="10260" width="3.875" style="5" customWidth="1"/>
    <col min="10261" max="10261" width="3.625" style="5" customWidth="1"/>
    <col min="10262" max="10273" width="3.5" style="5" customWidth="1"/>
    <col min="10274" max="10496" width="3.625" style="5"/>
    <col min="10497" max="10497" width="3.625" style="5" customWidth="1"/>
    <col min="10498" max="10502" width="3" style="5" customWidth="1"/>
    <col min="10503" max="10505" width="4" style="5" customWidth="1"/>
    <col min="10506" max="10515" width="3.625" style="5" customWidth="1"/>
    <col min="10516" max="10516" width="3.875" style="5" customWidth="1"/>
    <col min="10517" max="10517" width="3.625" style="5" customWidth="1"/>
    <col min="10518" max="10529" width="3.5" style="5" customWidth="1"/>
    <col min="10530" max="10752" width="3.625" style="5"/>
    <col min="10753" max="10753" width="3.625" style="5" customWidth="1"/>
    <col min="10754" max="10758" width="3" style="5" customWidth="1"/>
    <col min="10759" max="10761" width="4" style="5" customWidth="1"/>
    <col min="10762" max="10771" width="3.625" style="5" customWidth="1"/>
    <col min="10772" max="10772" width="3.875" style="5" customWidth="1"/>
    <col min="10773" max="10773" width="3.625" style="5" customWidth="1"/>
    <col min="10774" max="10785" width="3.5" style="5" customWidth="1"/>
    <col min="10786" max="11008" width="3.625" style="5"/>
    <col min="11009" max="11009" width="3.625" style="5" customWidth="1"/>
    <col min="11010" max="11014" width="3" style="5" customWidth="1"/>
    <col min="11015" max="11017" width="4" style="5" customWidth="1"/>
    <col min="11018" max="11027" width="3.625" style="5" customWidth="1"/>
    <col min="11028" max="11028" width="3.875" style="5" customWidth="1"/>
    <col min="11029" max="11029" width="3.625" style="5" customWidth="1"/>
    <col min="11030" max="11041" width="3.5" style="5" customWidth="1"/>
    <col min="11042" max="11264" width="3.625" style="5"/>
    <col min="11265" max="11265" width="3.625" style="5" customWidth="1"/>
    <col min="11266" max="11270" width="3" style="5" customWidth="1"/>
    <col min="11271" max="11273" width="4" style="5" customWidth="1"/>
    <col min="11274" max="11283" width="3.625" style="5" customWidth="1"/>
    <col min="11284" max="11284" width="3.875" style="5" customWidth="1"/>
    <col min="11285" max="11285" width="3.625" style="5" customWidth="1"/>
    <col min="11286" max="11297" width="3.5" style="5" customWidth="1"/>
    <col min="11298" max="11520" width="3.625" style="5"/>
    <col min="11521" max="11521" width="3.625" style="5" customWidth="1"/>
    <col min="11522" max="11526" width="3" style="5" customWidth="1"/>
    <col min="11527" max="11529" width="4" style="5" customWidth="1"/>
    <col min="11530" max="11539" width="3.625" style="5" customWidth="1"/>
    <col min="11540" max="11540" width="3.875" style="5" customWidth="1"/>
    <col min="11541" max="11541" width="3.625" style="5" customWidth="1"/>
    <col min="11542" max="11553" width="3.5" style="5" customWidth="1"/>
    <col min="11554" max="11776" width="3.625" style="5"/>
    <col min="11777" max="11777" width="3.625" style="5" customWidth="1"/>
    <col min="11778" max="11782" width="3" style="5" customWidth="1"/>
    <col min="11783" max="11785" width="4" style="5" customWidth="1"/>
    <col min="11786" max="11795" width="3.625" style="5" customWidth="1"/>
    <col min="11796" max="11796" width="3.875" style="5" customWidth="1"/>
    <col min="11797" max="11797" width="3.625" style="5" customWidth="1"/>
    <col min="11798" max="11809" width="3.5" style="5" customWidth="1"/>
    <col min="11810" max="12032" width="3.625" style="5"/>
    <col min="12033" max="12033" width="3.625" style="5" customWidth="1"/>
    <col min="12034" max="12038" width="3" style="5" customWidth="1"/>
    <col min="12039" max="12041" width="4" style="5" customWidth="1"/>
    <col min="12042" max="12051" width="3.625" style="5" customWidth="1"/>
    <col min="12052" max="12052" width="3.875" style="5" customWidth="1"/>
    <col min="12053" max="12053" width="3.625" style="5" customWidth="1"/>
    <col min="12054" max="12065" width="3.5" style="5" customWidth="1"/>
    <col min="12066" max="12288" width="3.625" style="5"/>
    <col min="12289" max="12289" width="3.625" style="5" customWidth="1"/>
    <col min="12290" max="12294" width="3" style="5" customWidth="1"/>
    <col min="12295" max="12297" width="4" style="5" customWidth="1"/>
    <col min="12298" max="12307" width="3.625" style="5" customWidth="1"/>
    <col min="12308" max="12308" width="3.875" style="5" customWidth="1"/>
    <col min="12309" max="12309" width="3.625" style="5" customWidth="1"/>
    <col min="12310" max="12321" width="3.5" style="5" customWidth="1"/>
    <col min="12322" max="12544" width="3.625" style="5"/>
    <col min="12545" max="12545" width="3.625" style="5" customWidth="1"/>
    <col min="12546" max="12550" width="3" style="5" customWidth="1"/>
    <col min="12551" max="12553" width="4" style="5" customWidth="1"/>
    <col min="12554" max="12563" width="3.625" style="5" customWidth="1"/>
    <col min="12564" max="12564" width="3.875" style="5" customWidth="1"/>
    <col min="12565" max="12565" width="3.625" style="5" customWidth="1"/>
    <col min="12566" max="12577" width="3.5" style="5" customWidth="1"/>
    <col min="12578" max="12800" width="3.625" style="5"/>
    <col min="12801" max="12801" width="3.625" style="5" customWidth="1"/>
    <col min="12802" max="12806" width="3" style="5" customWidth="1"/>
    <col min="12807" max="12809" width="4" style="5" customWidth="1"/>
    <col min="12810" max="12819" width="3.625" style="5" customWidth="1"/>
    <col min="12820" max="12820" width="3.875" style="5" customWidth="1"/>
    <col min="12821" max="12821" width="3.625" style="5" customWidth="1"/>
    <col min="12822" max="12833" width="3.5" style="5" customWidth="1"/>
    <col min="12834" max="13056" width="3.625" style="5"/>
    <col min="13057" max="13057" width="3.625" style="5" customWidth="1"/>
    <col min="13058" max="13062" width="3" style="5" customWidth="1"/>
    <col min="13063" max="13065" width="4" style="5" customWidth="1"/>
    <col min="13066" max="13075" width="3.625" style="5" customWidth="1"/>
    <col min="13076" max="13076" width="3.875" style="5" customWidth="1"/>
    <col min="13077" max="13077" width="3.625" style="5" customWidth="1"/>
    <col min="13078" max="13089" width="3.5" style="5" customWidth="1"/>
    <col min="13090" max="13312" width="3.625" style="5"/>
    <col min="13313" max="13313" width="3.625" style="5" customWidth="1"/>
    <col min="13314" max="13318" width="3" style="5" customWidth="1"/>
    <col min="13319" max="13321" width="4" style="5" customWidth="1"/>
    <col min="13322" max="13331" width="3.625" style="5" customWidth="1"/>
    <col min="13332" max="13332" width="3.875" style="5" customWidth="1"/>
    <col min="13333" max="13333" width="3.625" style="5" customWidth="1"/>
    <col min="13334" max="13345" width="3.5" style="5" customWidth="1"/>
    <col min="13346" max="13568" width="3.625" style="5"/>
    <col min="13569" max="13569" width="3.625" style="5" customWidth="1"/>
    <col min="13570" max="13574" width="3" style="5" customWidth="1"/>
    <col min="13575" max="13577" width="4" style="5" customWidth="1"/>
    <col min="13578" max="13587" width="3.625" style="5" customWidth="1"/>
    <col min="13588" max="13588" width="3.875" style="5" customWidth="1"/>
    <col min="13589" max="13589" width="3.625" style="5" customWidth="1"/>
    <col min="13590" max="13601" width="3.5" style="5" customWidth="1"/>
    <col min="13602" max="13824" width="3.625" style="5"/>
    <col min="13825" max="13825" width="3.625" style="5" customWidth="1"/>
    <col min="13826" max="13830" width="3" style="5" customWidth="1"/>
    <col min="13831" max="13833" width="4" style="5" customWidth="1"/>
    <col min="13834" max="13843" width="3.625" style="5" customWidth="1"/>
    <col min="13844" max="13844" width="3.875" style="5" customWidth="1"/>
    <col min="13845" max="13845" width="3.625" style="5" customWidth="1"/>
    <col min="13846" max="13857" width="3.5" style="5" customWidth="1"/>
    <col min="13858" max="14080" width="3.625" style="5"/>
    <col min="14081" max="14081" width="3.625" style="5" customWidth="1"/>
    <col min="14082" max="14086" width="3" style="5" customWidth="1"/>
    <col min="14087" max="14089" width="4" style="5" customWidth="1"/>
    <col min="14090" max="14099" width="3.625" style="5" customWidth="1"/>
    <col min="14100" max="14100" width="3.875" style="5" customWidth="1"/>
    <col min="14101" max="14101" width="3.625" style="5" customWidth="1"/>
    <col min="14102" max="14113" width="3.5" style="5" customWidth="1"/>
    <col min="14114" max="14336" width="3.625" style="5"/>
    <col min="14337" max="14337" width="3.625" style="5" customWidth="1"/>
    <col min="14338" max="14342" width="3" style="5" customWidth="1"/>
    <col min="14343" max="14345" width="4" style="5" customWidth="1"/>
    <col min="14346" max="14355" width="3.625" style="5" customWidth="1"/>
    <col min="14356" max="14356" width="3.875" style="5" customWidth="1"/>
    <col min="14357" max="14357" width="3.625" style="5" customWidth="1"/>
    <col min="14358" max="14369" width="3.5" style="5" customWidth="1"/>
    <col min="14370" max="14592" width="3.625" style="5"/>
    <col min="14593" max="14593" width="3.625" style="5" customWidth="1"/>
    <col min="14594" max="14598" width="3" style="5" customWidth="1"/>
    <col min="14599" max="14601" width="4" style="5" customWidth="1"/>
    <col min="14602" max="14611" width="3.625" style="5" customWidth="1"/>
    <col min="14612" max="14612" width="3.875" style="5" customWidth="1"/>
    <col min="14613" max="14613" width="3.625" style="5" customWidth="1"/>
    <col min="14614" max="14625" width="3.5" style="5" customWidth="1"/>
    <col min="14626" max="14848" width="3.625" style="5"/>
    <col min="14849" max="14849" width="3.625" style="5" customWidth="1"/>
    <col min="14850" max="14854" width="3" style="5" customWidth="1"/>
    <col min="14855" max="14857" width="4" style="5" customWidth="1"/>
    <col min="14858" max="14867" width="3.625" style="5" customWidth="1"/>
    <col min="14868" max="14868" width="3.875" style="5" customWidth="1"/>
    <col min="14869" max="14869" width="3.625" style="5" customWidth="1"/>
    <col min="14870" max="14881" width="3.5" style="5" customWidth="1"/>
    <col min="14882" max="15104" width="3.625" style="5"/>
    <col min="15105" max="15105" width="3.625" style="5" customWidth="1"/>
    <col min="15106" max="15110" width="3" style="5" customWidth="1"/>
    <col min="15111" max="15113" width="4" style="5" customWidth="1"/>
    <col min="15114" max="15123" width="3.625" style="5" customWidth="1"/>
    <col min="15124" max="15124" width="3.875" style="5" customWidth="1"/>
    <col min="15125" max="15125" width="3.625" style="5" customWidth="1"/>
    <col min="15126" max="15137" width="3.5" style="5" customWidth="1"/>
    <col min="15138" max="15360" width="3.625" style="5"/>
    <col min="15361" max="15361" width="3.625" style="5" customWidth="1"/>
    <col min="15362" max="15366" width="3" style="5" customWidth="1"/>
    <col min="15367" max="15369" width="4" style="5" customWidth="1"/>
    <col min="15370" max="15379" width="3.625" style="5" customWidth="1"/>
    <col min="15380" max="15380" width="3.875" style="5" customWidth="1"/>
    <col min="15381" max="15381" width="3.625" style="5" customWidth="1"/>
    <col min="15382" max="15393" width="3.5" style="5" customWidth="1"/>
    <col min="15394" max="15616" width="3.625" style="5"/>
    <col min="15617" max="15617" width="3.625" style="5" customWidth="1"/>
    <col min="15618" max="15622" width="3" style="5" customWidth="1"/>
    <col min="15623" max="15625" width="4" style="5" customWidth="1"/>
    <col min="15626" max="15635" width="3.625" style="5" customWidth="1"/>
    <col min="15636" max="15636" width="3.875" style="5" customWidth="1"/>
    <col min="15637" max="15637" width="3.625" style="5" customWidth="1"/>
    <col min="15638" max="15649" width="3.5" style="5" customWidth="1"/>
    <col min="15650" max="15872" width="3.625" style="5"/>
    <col min="15873" max="15873" width="3.625" style="5" customWidth="1"/>
    <col min="15874" max="15878" width="3" style="5" customWidth="1"/>
    <col min="15879" max="15881" width="4" style="5" customWidth="1"/>
    <col min="15882" max="15891" width="3.625" style="5" customWidth="1"/>
    <col min="15892" max="15892" width="3.875" style="5" customWidth="1"/>
    <col min="15893" max="15893" width="3.625" style="5" customWidth="1"/>
    <col min="15894" max="15905" width="3.5" style="5" customWidth="1"/>
    <col min="15906" max="16128" width="3.625" style="5"/>
    <col min="16129" max="16129" width="3.625" style="5" customWidth="1"/>
    <col min="16130" max="16134" width="3" style="5" customWidth="1"/>
    <col min="16135" max="16137" width="4" style="5" customWidth="1"/>
    <col min="16138" max="16147" width="3.625" style="5" customWidth="1"/>
    <col min="16148" max="16148" width="3.875" style="5" customWidth="1"/>
    <col min="16149" max="16149" width="3.625" style="5" customWidth="1"/>
    <col min="16150" max="16161" width="3.5" style="5" customWidth="1"/>
    <col min="16162" max="16384" width="3.625" style="5"/>
  </cols>
  <sheetData>
    <row r="1" spans="2:33" ht="24.95" customHeight="1">
      <c r="B1" s="441" t="s">
        <v>234</v>
      </c>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row>
    <row r="2" spans="2:33" ht="24.95" customHeight="1" thickBot="1"/>
    <row r="3" spans="2:33" ht="24.95" customHeight="1">
      <c r="B3" s="325" t="s">
        <v>1</v>
      </c>
      <c r="C3" s="326"/>
      <c r="D3" s="326"/>
      <c r="E3" s="326"/>
      <c r="F3" s="326"/>
      <c r="G3" s="326" t="s">
        <v>235</v>
      </c>
      <c r="H3" s="326"/>
      <c r="I3" s="326"/>
      <c r="J3" s="326"/>
      <c r="K3" s="326"/>
      <c r="L3" s="326"/>
      <c r="M3" s="326"/>
      <c r="N3" s="326"/>
      <c r="O3" s="326"/>
      <c r="P3" s="326"/>
      <c r="Q3" s="326"/>
      <c r="R3" s="326"/>
      <c r="S3" s="326"/>
      <c r="T3" s="326"/>
      <c r="U3" s="326"/>
      <c r="V3" s="326"/>
      <c r="W3" s="326"/>
      <c r="X3" s="326"/>
      <c r="Y3" s="327" t="s">
        <v>236</v>
      </c>
      <c r="Z3" s="499"/>
      <c r="AA3" s="499"/>
      <c r="AB3" s="499"/>
      <c r="AC3" s="499"/>
      <c r="AD3" s="499"/>
      <c r="AE3" s="499"/>
      <c r="AF3" s="499"/>
      <c r="AG3" s="499"/>
    </row>
    <row r="4" spans="2:33" ht="24.95" customHeight="1">
      <c r="B4" s="328"/>
      <c r="C4" s="329"/>
      <c r="D4" s="329"/>
      <c r="E4" s="329"/>
      <c r="F4" s="329"/>
      <c r="G4" s="329" t="s">
        <v>237</v>
      </c>
      <c r="H4" s="329"/>
      <c r="I4" s="329"/>
      <c r="J4" s="329" t="s">
        <v>238</v>
      </c>
      <c r="K4" s="329"/>
      <c r="L4" s="329"/>
      <c r="M4" s="329" t="s">
        <v>239</v>
      </c>
      <c r="N4" s="329"/>
      <c r="O4" s="329"/>
      <c r="P4" s="329"/>
      <c r="Q4" s="329"/>
      <c r="R4" s="329"/>
      <c r="S4" s="329" t="s">
        <v>240</v>
      </c>
      <c r="T4" s="329"/>
      <c r="U4" s="329"/>
      <c r="V4" s="500" t="s">
        <v>241</v>
      </c>
      <c r="W4" s="501"/>
      <c r="X4" s="502"/>
      <c r="Y4" s="329" t="s">
        <v>238</v>
      </c>
      <c r="Z4" s="329"/>
      <c r="AA4" s="329"/>
      <c r="AB4" s="329" t="s">
        <v>239</v>
      </c>
      <c r="AC4" s="329"/>
      <c r="AD4" s="329"/>
      <c r="AE4" s="329" t="s">
        <v>242</v>
      </c>
      <c r="AF4" s="329"/>
      <c r="AG4" s="330"/>
    </row>
    <row r="5" spans="2:33" ht="24.95" customHeight="1">
      <c r="B5" s="328"/>
      <c r="C5" s="329"/>
      <c r="D5" s="329"/>
      <c r="E5" s="329"/>
      <c r="F5" s="329"/>
      <c r="G5" s="329"/>
      <c r="H5" s="329"/>
      <c r="I5" s="329"/>
      <c r="J5" s="329"/>
      <c r="K5" s="329"/>
      <c r="L5" s="329"/>
      <c r="M5" s="329" t="s">
        <v>203</v>
      </c>
      <c r="N5" s="329"/>
      <c r="O5" s="329"/>
      <c r="P5" s="503" t="s">
        <v>545</v>
      </c>
      <c r="Q5" s="503"/>
      <c r="R5" s="503"/>
      <c r="S5" s="329"/>
      <c r="T5" s="329"/>
      <c r="U5" s="329"/>
      <c r="V5" s="334"/>
      <c r="W5" s="335"/>
      <c r="X5" s="336"/>
      <c r="Y5" s="329"/>
      <c r="Z5" s="329"/>
      <c r="AA5" s="329"/>
      <c r="AB5" s="329"/>
      <c r="AC5" s="329"/>
      <c r="AD5" s="329"/>
      <c r="AE5" s="329"/>
      <c r="AF5" s="329"/>
      <c r="AG5" s="330"/>
    </row>
    <row r="6" spans="2:33" ht="24.95" customHeight="1">
      <c r="B6" s="351" t="s">
        <v>0</v>
      </c>
      <c r="C6" s="351"/>
      <c r="D6" s="320">
        <v>60</v>
      </c>
      <c r="E6" s="320"/>
      <c r="F6" s="5" t="s">
        <v>1</v>
      </c>
      <c r="G6" s="498">
        <v>87883</v>
      </c>
      <c r="H6" s="414"/>
      <c r="I6" s="414"/>
      <c r="J6" s="414">
        <v>17381</v>
      </c>
      <c r="K6" s="414"/>
      <c r="L6" s="414"/>
      <c r="M6" s="414">
        <v>59586</v>
      </c>
      <c r="N6" s="414"/>
      <c r="O6" s="414"/>
      <c r="P6" s="414">
        <v>10829</v>
      </c>
      <c r="Q6" s="414"/>
      <c r="R6" s="414"/>
      <c r="S6" s="414">
        <v>10916</v>
      </c>
      <c r="T6" s="414"/>
      <c r="U6" s="414"/>
      <c r="V6" s="414">
        <v>0</v>
      </c>
      <c r="W6" s="414"/>
      <c r="X6" s="414"/>
      <c r="Y6" s="496">
        <v>19.8</v>
      </c>
      <c r="Z6" s="496"/>
      <c r="AA6" s="496"/>
      <c r="AB6" s="496">
        <v>67.8</v>
      </c>
      <c r="AC6" s="496"/>
      <c r="AD6" s="496"/>
      <c r="AE6" s="496">
        <v>12.4</v>
      </c>
      <c r="AF6" s="496"/>
      <c r="AG6" s="496"/>
    </row>
    <row r="7" spans="2:33" ht="24.95" customHeight="1">
      <c r="B7" s="351" t="s">
        <v>28</v>
      </c>
      <c r="C7" s="351"/>
      <c r="D7" s="320">
        <v>2</v>
      </c>
      <c r="E7" s="320"/>
      <c r="G7" s="498">
        <v>85138</v>
      </c>
      <c r="H7" s="414"/>
      <c r="I7" s="414"/>
      <c r="J7" s="414">
        <v>14613</v>
      </c>
      <c r="K7" s="414"/>
      <c r="L7" s="414"/>
      <c r="M7" s="414">
        <v>57861</v>
      </c>
      <c r="N7" s="414"/>
      <c r="O7" s="414"/>
      <c r="P7" s="414">
        <v>10154</v>
      </c>
      <c r="Q7" s="414"/>
      <c r="R7" s="414"/>
      <c r="S7" s="414">
        <v>12662</v>
      </c>
      <c r="T7" s="414"/>
      <c r="U7" s="414"/>
      <c r="V7" s="414">
        <v>2</v>
      </c>
      <c r="W7" s="414"/>
      <c r="X7" s="414"/>
      <c r="Y7" s="496">
        <v>17.2</v>
      </c>
      <c r="Z7" s="496"/>
      <c r="AA7" s="496"/>
      <c r="AB7" s="496">
        <v>68</v>
      </c>
      <c r="AC7" s="496"/>
      <c r="AD7" s="496"/>
      <c r="AE7" s="496">
        <v>14.9</v>
      </c>
      <c r="AF7" s="496"/>
      <c r="AG7" s="496"/>
    </row>
    <row r="8" spans="2:33" ht="24.95" customHeight="1">
      <c r="B8" s="351"/>
      <c r="C8" s="351"/>
      <c r="D8" s="320">
        <v>7</v>
      </c>
      <c r="E8" s="320"/>
      <c r="G8" s="498">
        <v>82180</v>
      </c>
      <c r="H8" s="414"/>
      <c r="I8" s="414"/>
      <c r="J8" s="414">
        <v>12532</v>
      </c>
      <c r="K8" s="414"/>
      <c r="L8" s="414"/>
      <c r="M8" s="414">
        <v>54448</v>
      </c>
      <c r="N8" s="414"/>
      <c r="O8" s="414"/>
      <c r="P8" s="414">
        <v>8992</v>
      </c>
      <c r="Q8" s="414"/>
      <c r="R8" s="414"/>
      <c r="S8" s="414">
        <v>15200</v>
      </c>
      <c r="T8" s="414"/>
      <c r="U8" s="414"/>
      <c r="V8" s="414">
        <v>0</v>
      </c>
      <c r="W8" s="414"/>
      <c r="X8" s="414"/>
      <c r="Y8" s="496">
        <v>15.2</v>
      </c>
      <c r="Z8" s="496"/>
      <c r="AA8" s="496"/>
      <c r="AB8" s="496">
        <v>66.3</v>
      </c>
      <c r="AC8" s="496"/>
      <c r="AD8" s="496"/>
      <c r="AE8" s="496">
        <v>18.5</v>
      </c>
      <c r="AF8" s="496"/>
      <c r="AG8" s="496"/>
    </row>
    <row r="9" spans="2:33" ht="24.95" customHeight="1">
      <c r="D9" s="320">
        <v>12</v>
      </c>
      <c r="E9" s="320"/>
      <c r="G9" s="498">
        <v>78697</v>
      </c>
      <c r="H9" s="414"/>
      <c r="I9" s="414"/>
      <c r="J9" s="414">
        <v>10593</v>
      </c>
      <c r="K9" s="414"/>
      <c r="L9" s="414"/>
      <c r="M9" s="414">
        <v>50369</v>
      </c>
      <c r="N9" s="414"/>
      <c r="O9" s="414"/>
      <c r="P9" s="414">
        <v>7745</v>
      </c>
      <c r="Q9" s="414"/>
      <c r="R9" s="414"/>
      <c r="S9" s="414">
        <v>17731</v>
      </c>
      <c r="T9" s="414"/>
      <c r="U9" s="414"/>
      <c r="V9" s="414">
        <v>4</v>
      </c>
      <c r="W9" s="414"/>
      <c r="X9" s="414"/>
      <c r="Y9" s="496">
        <v>13.5</v>
      </c>
      <c r="Z9" s="496"/>
      <c r="AA9" s="496"/>
      <c r="AB9" s="496">
        <v>64</v>
      </c>
      <c r="AC9" s="496"/>
      <c r="AD9" s="496"/>
      <c r="AE9" s="496">
        <v>22.5</v>
      </c>
      <c r="AF9" s="496"/>
      <c r="AG9" s="496"/>
    </row>
    <row r="10" spans="2:33" ht="24.95" customHeight="1">
      <c r="B10" s="351"/>
      <c r="C10" s="351"/>
      <c r="D10" s="320">
        <v>17</v>
      </c>
      <c r="E10" s="320"/>
      <c r="G10" s="498">
        <v>75020</v>
      </c>
      <c r="H10" s="414"/>
      <c r="I10" s="414"/>
      <c r="J10" s="414">
        <v>8933</v>
      </c>
      <c r="K10" s="414"/>
      <c r="L10" s="414"/>
      <c r="M10" s="414">
        <v>46683</v>
      </c>
      <c r="N10" s="414"/>
      <c r="O10" s="414"/>
      <c r="P10" s="414">
        <v>7590</v>
      </c>
      <c r="Q10" s="414"/>
      <c r="R10" s="414"/>
      <c r="S10" s="414">
        <v>19404</v>
      </c>
      <c r="T10" s="414"/>
      <c r="U10" s="414"/>
      <c r="V10" s="414">
        <v>0</v>
      </c>
      <c r="W10" s="414"/>
      <c r="X10" s="414"/>
      <c r="Y10" s="496">
        <v>11.9</v>
      </c>
      <c r="Z10" s="496"/>
      <c r="AA10" s="496"/>
      <c r="AB10" s="496">
        <v>62.2</v>
      </c>
      <c r="AC10" s="496"/>
      <c r="AD10" s="496"/>
      <c r="AE10" s="496">
        <v>25.9</v>
      </c>
      <c r="AF10" s="496"/>
      <c r="AG10" s="496"/>
    </row>
    <row r="11" spans="2:33" ht="24.95" customHeight="1">
      <c r="B11" s="351"/>
      <c r="C11" s="351"/>
      <c r="D11" s="320">
        <v>22</v>
      </c>
      <c r="E11" s="320"/>
      <c r="G11" s="498">
        <v>70210</v>
      </c>
      <c r="H11" s="414"/>
      <c r="I11" s="414"/>
      <c r="J11" s="414">
        <v>7118</v>
      </c>
      <c r="K11" s="414"/>
      <c r="L11" s="414"/>
      <c r="M11" s="414">
        <v>42813</v>
      </c>
      <c r="N11" s="414"/>
      <c r="O11" s="414"/>
      <c r="P11" s="414">
        <v>7141</v>
      </c>
      <c r="Q11" s="414"/>
      <c r="R11" s="414"/>
      <c r="S11" s="414">
        <v>20194</v>
      </c>
      <c r="T11" s="414"/>
      <c r="U11" s="414"/>
      <c r="V11" s="414">
        <v>85</v>
      </c>
      <c r="W11" s="414"/>
      <c r="X11" s="414"/>
      <c r="Y11" s="496">
        <v>10.1</v>
      </c>
      <c r="Z11" s="496"/>
      <c r="AA11" s="496"/>
      <c r="AB11" s="496">
        <v>61.1</v>
      </c>
      <c r="AC11" s="496"/>
      <c r="AD11" s="496"/>
      <c r="AE11" s="496">
        <v>28.8</v>
      </c>
      <c r="AF11" s="496"/>
      <c r="AG11" s="496"/>
    </row>
    <row r="12" spans="2:33" ht="24.95" customHeight="1">
      <c r="B12" s="351"/>
      <c r="C12" s="351"/>
      <c r="D12" s="320">
        <v>27</v>
      </c>
      <c r="E12" s="320"/>
      <c r="G12" s="498">
        <v>64415</v>
      </c>
      <c r="H12" s="414"/>
      <c r="I12" s="414"/>
      <c r="J12" s="414">
        <v>5780</v>
      </c>
      <c r="K12" s="414"/>
      <c r="L12" s="414"/>
      <c r="M12" s="414">
        <v>36797</v>
      </c>
      <c r="N12" s="414"/>
      <c r="O12" s="414"/>
      <c r="P12" s="414">
        <v>5957</v>
      </c>
      <c r="Q12" s="414"/>
      <c r="R12" s="414"/>
      <c r="S12" s="414">
        <v>21627</v>
      </c>
      <c r="T12" s="414"/>
      <c r="U12" s="414"/>
      <c r="V12" s="414">
        <v>211</v>
      </c>
      <c r="W12" s="414"/>
      <c r="X12" s="414"/>
      <c r="Y12" s="496">
        <v>9</v>
      </c>
      <c r="Z12" s="496"/>
      <c r="AA12" s="496"/>
      <c r="AB12" s="496">
        <v>57.3</v>
      </c>
      <c r="AC12" s="496"/>
      <c r="AD12" s="496"/>
      <c r="AE12" s="496">
        <v>33.700000000000003</v>
      </c>
      <c r="AF12" s="496"/>
      <c r="AG12" s="496"/>
    </row>
    <row r="13" spans="2:33" ht="24.95" customHeight="1">
      <c r="B13" s="354" t="s">
        <v>546</v>
      </c>
      <c r="C13" s="354"/>
      <c r="D13" s="355">
        <v>2</v>
      </c>
      <c r="E13" s="355"/>
      <c r="F13" s="9"/>
      <c r="G13" s="494">
        <v>58431</v>
      </c>
      <c r="H13" s="412"/>
      <c r="I13" s="412"/>
      <c r="J13" s="412">
        <v>4470</v>
      </c>
      <c r="K13" s="412"/>
      <c r="L13" s="412"/>
      <c r="M13" s="412">
        <v>31241</v>
      </c>
      <c r="N13" s="412"/>
      <c r="O13" s="412"/>
      <c r="P13" s="412">
        <v>4752</v>
      </c>
      <c r="Q13" s="412"/>
      <c r="R13" s="412"/>
      <c r="S13" s="412">
        <v>22053</v>
      </c>
      <c r="T13" s="412"/>
      <c r="U13" s="412"/>
      <c r="V13" s="412">
        <v>667</v>
      </c>
      <c r="W13" s="412"/>
      <c r="X13" s="412"/>
      <c r="Y13" s="497">
        <v>7.7383800000000003</v>
      </c>
      <c r="Z13" s="497"/>
      <c r="AA13" s="497"/>
      <c r="AB13" s="497">
        <v>54.083860000000001</v>
      </c>
      <c r="AC13" s="497"/>
      <c r="AD13" s="497"/>
      <c r="AE13" s="497">
        <v>38.177759999999999</v>
      </c>
      <c r="AF13" s="497"/>
      <c r="AG13" s="497"/>
    </row>
    <row r="14" spans="2:33" ht="24.95" customHeight="1">
      <c r="S14" s="483" t="s">
        <v>26</v>
      </c>
      <c r="T14" s="483"/>
      <c r="U14" s="483"/>
      <c r="V14" s="483"/>
      <c r="W14" s="483"/>
      <c r="X14" s="483"/>
      <c r="Y14" s="483"/>
      <c r="Z14" s="483"/>
      <c r="AA14" s="483"/>
      <c r="AB14" s="483"/>
      <c r="AC14" s="483"/>
      <c r="AD14" s="483"/>
      <c r="AE14" s="483"/>
      <c r="AF14" s="483"/>
      <c r="AG14" s="483"/>
    </row>
    <row r="15" spans="2:33" ht="24.95" customHeight="1">
      <c r="S15" s="23"/>
      <c r="T15" s="23"/>
      <c r="U15" s="23"/>
      <c r="V15" s="23"/>
      <c r="W15" s="23"/>
      <c r="X15" s="23"/>
      <c r="Y15" s="23"/>
      <c r="Z15" s="23"/>
      <c r="AA15" s="23"/>
      <c r="AB15" s="23"/>
      <c r="AC15" s="23"/>
      <c r="AD15" s="23"/>
      <c r="AE15" s="23"/>
      <c r="AF15" s="23"/>
      <c r="AG15" s="23"/>
    </row>
    <row r="16" spans="2:33" ht="24.95" customHeight="1">
      <c r="S16" s="23"/>
      <c r="T16" s="23"/>
      <c r="U16" s="23"/>
      <c r="V16" s="23"/>
      <c r="W16" s="23"/>
      <c r="X16" s="23"/>
      <c r="Y16" s="23"/>
      <c r="Z16" s="23"/>
      <c r="AA16" s="23"/>
      <c r="AB16" s="23"/>
      <c r="AC16" s="23"/>
      <c r="AD16" s="23"/>
      <c r="AE16" s="23"/>
      <c r="AF16" s="23"/>
      <c r="AG16" s="23"/>
    </row>
    <row r="17" spans="2:33" ht="24.95" customHeight="1"/>
    <row r="18" spans="2:33" ht="24.95" customHeight="1">
      <c r="B18" s="441" t="s">
        <v>243</v>
      </c>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row>
    <row r="19" spans="2:33" ht="24.95" customHeight="1" thickBot="1">
      <c r="Y19" s="495" t="s">
        <v>797</v>
      </c>
      <c r="Z19" s="324"/>
      <c r="AA19" s="324"/>
      <c r="AB19" s="324"/>
      <c r="AC19" s="324"/>
      <c r="AD19" s="324"/>
      <c r="AE19" s="324"/>
      <c r="AF19" s="324"/>
      <c r="AG19" s="324"/>
    </row>
    <row r="20" spans="2:33" ht="24.95" customHeight="1">
      <c r="B20" s="325" t="s">
        <v>244</v>
      </c>
      <c r="C20" s="326"/>
      <c r="D20" s="326"/>
      <c r="E20" s="326"/>
      <c r="F20" s="326"/>
      <c r="G20" s="487" t="s">
        <v>245</v>
      </c>
      <c r="H20" s="326"/>
      <c r="I20" s="326"/>
      <c r="J20" s="326" t="s">
        <v>246</v>
      </c>
      <c r="K20" s="326"/>
      <c r="L20" s="326"/>
      <c r="M20" s="326"/>
      <c r="N20" s="326"/>
      <c r="O20" s="326"/>
      <c r="P20" s="326"/>
      <c r="Q20" s="326"/>
      <c r="R20" s="326"/>
      <c r="S20" s="326"/>
      <c r="T20" s="326"/>
      <c r="U20" s="326"/>
      <c r="V20" s="326"/>
      <c r="W20" s="326"/>
      <c r="X20" s="326"/>
      <c r="Y20" s="326"/>
      <c r="Z20" s="326"/>
      <c r="AA20" s="326"/>
      <c r="AB20" s="326"/>
      <c r="AC20" s="326"/>
      <c r="AD20" s="326"/>
      <c r="AE20" s="487" t="s">
        <v>247</v>
      </c>
      <c r="AF20" s="326"/>
      <c r="AG20" s="327"/>
    </row>
    <row r="21" spans="2:33" ht="24.95" customHeight="1">
      <c r="B21" s="328"/>
      <c r="C21" s="329"/>
      <c r="D21" s="329"/>
      <c r="E21" s="329"/>
      <c r="F21" s="329"/>
      <c r="G21" s="329"/>
      <c r="H21" s="329"/>
      <c r="I21" s="329"/>
      <c r="J21" s="329" t="s">
        <v>203</v>
      </c>
      <c r="K21" s="329"/>
      <c r="L21" s="329"/>
      <c r="M21" s="329" t="s">
        <v>248</v>
      </c>
      <c r="N21" s="329"/>
      <c r="O21" s="329"/>
      <c r="P21" s="329"/>
      <c r="Q21" s="329"/>
      <c r="R21" s="329"/>
      <c r="S21" s="329"/>
      <c r="T21" s="329"/>
      <c r="U21" s="329"/>
      <c r="V21" s="329"/>
      <c r="W21" s="329"/>
      <c r="X21" s="329"/>
      <c r="Y21" s="329"/>
      <c r="Z21" s="329"/>
      <c r="AA21" s="329"/>
      <c r="AB21" s="489" t="s">
        <v>249</v>
      </c>
      <c r="AC21" s="489"/>
      <c r="AD21" s="489"/>
      <c r="AE21" s="329"/>
      <c r="AF21" s="329"/>
      <c r="AG21" s="330"/>
    </row>
    <row r="22" spans="2:33" ht="24.95" customHeight="1">
      <c r="B22" s="328"/>
      <c r="C22" s="329"/>
      <c r="D22" s="329"/>
      <c r="E22" s="329"/>
      <c r="F22" s="329"/>
      <c r="G22" s="329"/>
      <c r="H22" s="329"/>
      <c r="I22" s="329"/>
      <c r="J22" s="329"/>
      <c r="K22" s="329"/>
      <c r="L22" s="329"/>
      <c r="M22" s="329" t="s">
        <v>203</v>
      </c>
      <c r="N22" s="329"/>
      <c r="O22" s="329"/>
      <c r="P22" s="329" t="s">
        <v>250</v>
      </c>
      <c r="Q22" s="329"/>
      <c r="R22" s="329"/>
      <c r="S22" s="489" t="s">
        <v>251</v>
      </c>
      <c r="T22" s="489"/>
      <c r="U22" s="489"/>
      <c r="V22" s="489" t="s">
        <v>252</v>
      </c>
      <c r="W22" s="489"/>
      <c r="X22" s="489"/>
      <c r="Y22" s="489" t="s">
        <v>253</v>
      </c>
      <c r="Z22" s="489"/>
      <c r="AA22" s="489"/>
      <c r="AB22" s="489"/>
      <c r="AC22" s="489"/>
      <c r="AD22" s="489"/>
      <c r="AE22" s="329"/>
      <c r="AF22" s="329"/>
      <c r="AG22" s="330"/>
    </row>
    <row r="23" spans="2:33" ht="24.95" customHeight="1">
      <c r="B23" s="328"/>
      <c r="C23" s="329"/>
      <c r="D23" s="329"/>
      <c r="E23" s="329"/>
      <c r="F23" s="329"/>
      <c r="G23" s="329"/>
      <c r="H23" s="329"/>
      <c r="I23" s="329"/>
      <c r="J23" s="329"/>
      <c r="K23" s="329"/>
      <c r="L23" s="329"/>
      <c r="M23" s="329"/>
      <c r="N23" s="329"/>
      <c r="O23" s="329"/>
      <c r="P23" s="329"/>
      <c r="Q23" s="329"/>
      <c r="R23" s="329"/>
      <c r="S23" s="489"/>
      <c r="T23" s="489"/>
      <c r="U23" s="489"/>
      <c r="V23" s="489"/>
      <c r="W23" s="489"/>
      <c r="X23" s="489"/>
      <c r="Y23" s="489"/>
      <c r="Z23" s="489"/>
      <c r="AA23" s="489"/>
      <c r="AB23" s="489"/>
      <c r="AC23" s="489"/>
      <c r="AD23" s="489"/>
      <c r="AE23" s="329"/>
      <c r="AF23" s="329"/>
      <c r="AG23" s="330"/>
    </row>
    <row r="24" spans="2:33" ht="24.95" customHeight="1">
      <c r="B24" s="461" t="s">
        <v>254</v>
      </c>
      <c r="C24" s="461"/>
      <c r="D24" s="461"/>
      <c r="E24" s="461"/>
      <c r="F24" s="461"/>
      <c r="G24" s="344">
        <f>SUM(G25:I26)</f>
        <v>55239</v>
      </c>
      <c r="H24" s="345"/>
      <c r="I24" s="345"/>
      <c r="J24" s="322">
        <f>SUM(J25:L26)</f>
        <v>29376</v>
      </c>
      <c r="K24" s="322"/>
      <c r="L24" s="322"/>
      <c r="M24" s="322">
        <f>SUM(M25:O26)</f>
        <v>27946</v>
      </c>
      <c r="N24" s="322"/>
      <c r="O24" s="322"/>
      <c r="P24" s="322">
        <f>SUM(P25:R26)</f>
        <v>24045</v>
      </c>
      <c r="Q24" s="322"/>
      <c r="R24" s="322"/>
      <c r="S24" s="322">
        <f>SUM(S25:U26)</f>
        <v>2991</v>
      </c>
      <c r="T24" s="322"/>
      <c r="U24" s="322"/>
      <c r="V24" s="322">
        <f>SUM(V25:X26)</f>
        <v>242</v>
      </c>
      <c r="W24" s="322"/>
      <c r="X24" s="322"/>
      <c r="Y24" s="322">
        <f>SUM(Y25:AA26)</f>
        <v>668</v>
      </c>
      <c r="Z24" s="322"/>
      <c r="AA24" s="322"/>
      <c r="AB24" s="322">
        <f>SUM(AB25:AD26)</f>
        <v>1430</v>
      </c>
      <c r="AC24" s="322"/>
      <c r="AD24" s="322"/>
      <c r="AE24" s="322">
        <f>SUM(AE25:AG26)</f>
        <v>21973</v>
      </c>
      <c r="AF24" s="322"/>
      <c r="AG24" s="322"/>
    </row>
    <row r="25" spans="2:33" ht="24.95" customHeight="1">
      <c r="B25" s="351" t="s">
        <v>3</v>
      </c>
      <c r="C25" s="351"/>
      <c r="D25" s="351"/>
      <c r="E25" s="351"/>
      <c r="F25" s="351"/>
      <c r="G25" s="321">
        <v>26678</v>
      </c>
      <c r="H25" s="322"/>
      <c r="I25" s="322"/>
      <c r="J25" s="322">
        <v>16321</v>
      </c>
      <c r="K25" s="322"/>
      <c r="L25" s="322"/>
      <c r="M25" s="322">
        <v>15322</v>
      </c>
      <c r="N25" s="322"/>
      <c r="O25" s="322"/>
      <c r="P25" s="322">
        <v>14502</v>
      </c>
      <c r="Q25" s="322"/>
      <c r="R25" s="322"/>
      <c r="S25" s="322">
        <v>290</v>
      </c>
      <c r="T25" s="322"/>
      <c r="U25" s="322"/>
      <c r="V25" s="322">
        <v>141</v>
      </c>
      <c r="W25" s="322"/>
      <c r="X25" s="322"/>
      <c r="Y25" s="322">
        <v>389</v>
      </c>
      <c r="Z25" s="322"/>
      <c r="AA25" s="322"/>
      <c r="AB25" s="322">
        <v>999</v>
      </c>
      <c r="AC25" s="322"/>
      <c r="AD25" s="322"/>
      <c r="AE25" s="322">
        <v>8161</v>
      </c>
      <c r="AF25" s="322"/>
      <c r="AG25" s="322"/>
    </row>
    <row r="26" spans="2:33" ht="24.95" customHeight="1">
      <c r="B26" s="354" t="s">
        <v>4</v>
      </c>
      <c r="C26" s="354"/>
      <c r="D26" s="354"/>
      <c r="E26" s="354"/>
      <c r="F26" s="354"/>
      <c r="G26" s="348">
        <v>28561</v>
      </c>
      <c r="H26" s="451"/>
      <c r="I26" s="451"/>
      <c r="J26" s="451">
        <v>13055</v>
      </c>
      <c r="K26" s="451"/>
      <c r="L26" s="451"/>
      <c r="M26" s="451">
        <v>12624</v>
      </c>
      <c r="N26" s="451"/>
      <c r="O26" s="451"/>
      <c r="P26" s="451">
        <v>9543</v>
      </c>
      <c r="Q26" s="451"/>
      <c r="R26" s="451"/>
      <c r="S26" s="451">
        <v>2701</v>
      </c>
      <c r="T26" s="451"/>
      <c r="U26" s="451"/>
      <c r="V26" s="451">
        <v>101</v>
      </c>
      <c r="W26" s="451"/>
      <c r="X26" s="451"/>
      <c r="Y26" s="451">
        <v>279</v>
      </c>
      <c r="Z26" s="451"/>
      <c r="AA26" s="451"/>
      <c r="AB26" s="451">
        <v>431</v>
      </c>
      <c r="AC26" s="451"/>
      <c r="AD26" s="451"/>
      <c r="AE26" s="451">
        <v>13812</v>
      </c>
      <c r="AF26" s="451"/>
      <c r="AG26" s="451"/>
    </row>
    <row r="27" spans="2:33" ht="24.95" customHeight="1">
      <c r="B27" s="491" t="s">
        <v>255</v>
      </c>
      <c r="C27" s="492"/>
      <c r="D27" s="492"/>
      <c r="E27" s="492"/>
      <c r="F27" s="492"/>
      <c r="G27" s="492"/>
      <c r="H27" s="492"/>
      <c r="I27" s="492"/>
      <c r="J27" s="492"/>
      <c r="K27" s="492"/>
      <c r="L27" s="492"/>
      <c r="M27" s="492"/>
      <c r="N27" s="492"/>
      <c r="O27" s="492"/>
      <c r="P27" s="492"/>
      <c r="Q27" s="492"/>
      <c r="S27" s="449" t="s">
        <v>26</v>
      </c>
      <c r="T27" s="449"/>
      <c r="U27" s="449"/>
      <c r="V27" s="449"/>
      <c r="W27" s="449"/>
      <c r="X27" s="449"/>
      <c r="Y27" s="449"/>
      <c r="Z27" s="449"/>
      <c r="AA27" s="449"/>
      <c r="AB27" s="449"/>
      <c r="AC27" s="449"/>
      <c r="AD27" s="449"/>
      <c r="AE27" s="449"/>
      <c r="AF27" s="449"/>
      <c r="AG27" s="449"/>
    </row>
    <row r="28" spans="2:33" ht="24.95" customHeight="1">
      <c r="B28" s="83"/>
      <c r="C28" s="83"/>
      <c r="D28" s="83"/>
      <c r="E28" s="83"/>
      <c r="F28" s="83"/>
      <c r="G28" s="83"/>
      <c r="H28" s="83"/>
      <c r="I28" s="83"/>
      <c r="J28" s="83"/>
      <c r="K28" s="83"/>
      <c r="L28" s="83"/>
      <c r="M28" s="83"/>
      <c r="N28" s="83"/>
      <c r="O28" s="83"/>
      <c r="P28" s="83"/>
      <c r="Q28" s="83"/>
      <c r="S28" s="23"/>
      <c r="T28" s="23"/>
      <c r="U28" s="23"/>
      <c r="V28" s="23"/>
      <c r="W28" s="23"/>
      <c r="X28" s="23"/>
      <c r="Y28" s="23"/>
      <c r="Z28" s="23"/>
      <c r="AA28" s="23"/>
      <c r="AB28" s="23"/>
      <c r="AC28" s="23"/>
      <c r="AD28" s="23"/>
      <c r="AE28" s="23"/>
      <c r="AF28" s="23"/>
      <c r="AG28" s="23"/>
    </row>
    <row r="29" spans="2:33" ht="24.95" customHeight="1">
      <c r="B29" s="83"/>
      <c r="C29" s="83"/>
      <c r="D29" s="83"/>
      <c r="E29" s="83"/>
      <c r="F29" s="83"/>
      <c r="G29" s="83"/>
      <c r="H29" s="83"/>
      <c r="I29" s="83"/>
      <c r="J29" s="83"/>
      <c r="K29" s="83"/>
      <c r="L29" s="83"/>
      <c r="M29" s="83"/>
      <c r="N29" s="83"/>
      <c r="O29" s="83"/>
      <c r="P29" s="83"/>
      <c r="Q29" s="83"/>
      <c r="S29" s="23"/>
      <c r="T29" s="23"/>
      <c r="U29" s="23"/>
      <c r="V29" s="23"/>
      <c r="W29" s="23"/>
      <c r="X29" s="23"/>
      <c r="Y29" s="23"/>
      <c r="Z29" s="23"/>
      <c r="AA29" s="23"/>
      <c r="AB29" s="23"/>
      <c r="AC29" s="23"/>
      <c r="AD29" s="23"/>
      <c r="AE29" s="23"/>
      <c r="AF29" s="23"/>
      <c r="AG29" s="23"/>
    </row>
    <row r="30" spans="2:33" ht="24.95" customHeight="1"/>
    <row r="31" spans="2:33" ht="24.95" customHeight="1">
      <c r="B31" s="441" t="s">
        <v>256</v>
      </c>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row>
    <row r="32" spans="2:33" ht="24.95" customHeight="1" thickBot="1"/>
    <row r="33" spans="2:32" ht="24.95" customHeight="1">
      <c r="B33" s="325" t="s">
        <v>1</v>
      </c>
      <c r="C33" s="326"/>
      <c r="D33" s="326"/>
      <c r="E33" s="326"/>
      <c r="F33" s="327"/>
      <c r="G33" s="487" t="s">
        <v>257</v>
      </c>
      <c r="H33" s="326"/>
      <c r="I33" s="326"/>
      <c r="J33" s="326"/>
      <c r="K33" s="326"/>
      <c r="L33" s="326"/>
      <c r="M33" s="331" t="s">
        <v>258</v>
      </c>
      <c r="N33" s="332"/>
      <c r="O33" s="332"/>
      <c r="P33" s="332"/>
      <c r="Q33" s="333"/>
      <c r="R33" s="337" t="s">
        <v>259</v>
      </c>
      <c r="S33" s="338"/>
      <c r="T33" s="338"/>
      <c r="U33" s="338"/>
      <c r="V33" s="338"/>
      <c r="W33" s="338"/>
      <c r="X33" s="338"/>
      <c r="Y33" s="338"/>
      <c r="Z33" s="493"/>
      <c r="AA33" s="487" t="s">
        <v>260</v>
      </c>
      <c r="AB33" s="487"/>
      <c r="AC33" s="487"/>
      <c r="AD33" s="487"/>
      <c r="AE33" s="487"/>
      <c r="AF33" s="488"/>
    </row>
    <row r="34" spans="2:32" ht="24.95" customHeight="1">
      <c r="B34" s="328"/>
      <c r="C34" s="329"/>
      <c r="D34" s="329"/>
      <c r="E34" s="329"/>
      <c r="F34" s="330"/>
      <c r="G34" s="329"/>
      <c r="H34" s="329"/>
      <c r="I34" s="329"/>
      <c r="J34" s="329"/>
      <c r="K34" s="329"/>
      <c r="L34" s="329"/>
      <c r="M34" s="334"/>
      <c r="N34" s="335"/>
      <c r="O34" s="335"/>
      <c r="P34" s="335"/>
      <c r="Q34" s="336"/>
      <c r="R34" s="329" t="s">
        <v>261</v>
      </c>
      <c r="S34" s="329"/>
      <c r="T34" s="329"/>
      <c r="U34" s="329" t="s">
        <v>262</v>
      </c>
      <c r="V34" s="329"/>
      <c r="W34" s="329"/>
      <c r="X34" s="329" t="s">
        <v>263</v>
      </c>
      <c r="Y34" s="329"/>
      <c r="Z34" s="329"/>
      <c r="AA34" s="489"/>
      <c r="AB34" s="489"/>
      <c r="AC34" s="489"/>
      <c r="AD34" s="489"/>
      <c r="AE34" s="489"/>
      <c r="AF34" s="490"/>
    </row>
    <row r="35" spans="2:32" ht="24.95" customHeight="1">
      <c r="B35" s="351" t="s">
        <v>0</v>
      </c>
      <c r="C35" s="351"/>
      <c r="D35" s="320">
        <v>55</v>
      </c>
      <c r="E35" s="320"/>
      <c r="F35" s="5" t="s">
        <v>1</v>
      </c>
      <c r="G35" s="344">
        <v>90618</v>
      </c>
      <c r="H35" s="345"/>
      <c r="I35" s="345"/>
      <c r="J35" s="345"/>
      <c r="K35" s="345"/>
      <c r="L35" s="345"/>
      <c r="M35" s="345">
        <v>89412</v>
      </c>
      <c r="N35" s="345"/>
      <c r="O35" s="345"/>
      <c r="P35" s="345"/>
      <c r="Q35" s="345"/>
      <c r="R35" s="345">
        <v>7008</v>
      </c>
      <c r="S35" s="345"/>
      <c r="T35" s="345"/>
      <c r="U35" s="345">
        <v>5802</v>
      </c>
      <c r="V35" s="345"/>
      <c r="W35" s="345"/>
      <c r="X35" s="416">
        <v>1206</v>
      </c>
      <c r="Y35" s="416"/>
      <c r="Z35" s="416"/>
      <c r="AA35" s="486">
        <v>1.0129999999999999</v>
      </c>
      <c r="AB35" s="486"/>
      <c r="AC35" s="486"/>
      <c r="AD35" s="486"/>
      <c r="AE35" s="486"/>
      <c r="AF35" s="486"/>
    </row>
    <row r="36" spans="2:32" ht="24.95" customHeight="1">
      <c r="B36" s="351"/>
      <c r="C36" s="351"/>
      <c r="D36" s="320">
        <v>60</v>
      </c>
      <c r="E36" s="320"/>
      <c r="G36" s="321">
        <v>88567</v>
      </c>
      <c r="H36" s="322"/>
      <c r="I36" s="322"/>
      <c r="J36" s="322"/>
      <c r="K36" s="322"/>
      <c r="L36" s="322"/>
      <c r="M36" s="322">
        <v>87883</v>
      </c>
      <c r="N36" s="322"/>
      <c r="O36" s="322"/>
      <c r="P36" s="322"/>
      <c r="Q36" s="322"/>
      <c r="R36" s="322">
        <v>7288</v>
      </c>
      <c r="S36" s="322"/>
      <c r="T36" s="322"/>
      <c r="U36" s="322">
        <v>6604</v>
      </c>
      <c r="V36" s="322"/>
      <c r="W36" s="322"/>
      <c r="X36" s="414">
        <v>684</v>
      </c>
      <c r="Y36" s="414"/>
      <c r="Z36" s="414"/>
      <c r="AA36" s="484">
        <v>1.008</v>
      </c>
      <c r="AB36" s="484"/>
      <c r="AC36" s="484"/>
      <c r="AD36" s="484"/>
      <c r="AE36" s="484"/>
      <c r="AF36" s="484"/>
    </row>
    <row r="37" spans="2:32" ht="24.95" customHeight="1">
      <c r="B37" s="351" t="s">
        <v>28</v>
      </c>
      <c r="C37" s="351"/>
      <c r="D37" s="320">
        <v>2</v>
      </c>
      <c r="E37" s="320"/>
      <c r="F37" s="5" t="s">
        <v>1</v>
      </c>
      <c r="G37" s="321">
        <v>85134</v>
      </c>
      <c r="H37" s="322"/>
      <c r="I37" s="322"/>
      <c r="J37" s="322"/>
      <c r="K37" s="322"/>
      <c r="L37" s="322"/>
      <c r="M37" s="322">
        <v>85136</v>
      </c>
      <c r="N37" s="322"/>
      <c r="O37" s="322"/>
      <c r="P37" s="322"/>
      <c r="Q37" s="322"/>
      <c r="R37" s="322">
        <v>8309</v>
      </c>
      <c r="S37" s="322"/>
      <c r="T37" s="322"/>
      <c r="U37" s="322">
        <v>8311</v>
      </c>
      <c r="V37" s="322"/>
      <c r="W37" s="322"/>
      <c r="X37" s="414" t="s">
        <v>264</v>
      </c>
      <c r="Y37" s="414"/>
      <c r="Z37" s="414"/>
      <c r="AA37" s="484">
        <v>0.999</v>
      </c>
      <c r="AB37" s="484"/>
      <c r="AC37" s="484"/>
      <c r="AD37" s="484"/>
      <c r="AE37" s="484"/>
      <c r="AF37" s="484"/>
    </row>
    <row r="38" spans="2:32" ht="24.95" customHeight="1">
      <c r="B38" s="351"/>
      <c r="C38" s="351"/>
      <c r="D38" s="320">
        <v>7</v>
      </c>
      <c r="E38" s="320"/>
      <c r="G38" s="321">
        <v>81228</v>
      </c>
      <c r="H38" s="322"/>
      <c r="I38" s="322"/>
      <c r="J38" s="322"/>
      <c r="K38" s="322"/>
      <c r="L38" s="322"/>
      <c r="M38" s="322">
        <v>82180</v>
      </c>
      <c r="N38" s="322"/>
      <c r="O38" s="322"/>
      <c r="P38" s="322"/>
      <c r="Q38" s="322"/>
      <c r="R38" s="322">
        <v>8592</v>
      </c>
      <c r="S38" s="322"/>
      <c r="T38" s="322"/>
      <c r="U38" s="322">
        <v>9544</v>
      </c>
      <c r="V38" s="322"/>
      <c r="W38" s="322"/>
      <c r="X38" s="414" t="s">
        <v>265</v>
      </c>
      <c r="Y38" s="414"/>
      <c r="Z38" s="414"/>
      <c r="AA38" s="484">
        <v>0.98799999999999999</v>
      </c>
      <c r="AB38" s="484"/>
      <c r="AC38" s="484"/>
      <c r="AD38" s="484"/>
      <c r="AE38" s="484"/>
      <c r="AF38" s="484"/>
    </row>
    <row r="39" spans="2:32" ht="24.95" customHeight="1">
      <c r="B39" s="351"/>
      <c r="C39" s="351"/>
      <c r="D39" s="320">
        <v>12</v>
      </c>
      <c r="E39" s="320"/>
      <c r="G39" s="321">
        <v>78020</v>
      </c>
      <c r="H39" s="322"/>
      <c r="I39" s="322"/>
      <c r="J39" s="322"/>
      <c r="K39" s="322"/>
      <c r="L39" s="322"/>
      <c r="M39" s="322">
        <v>78693</v>
      </c>
      <c r="N39" s="322"/>
      <c r="O39" s="322"/>
      <c r="P39" s="322"/>
      <c r="Q39" s="322"/>
      <c r="R39" s="322">
        <v>8747</v>
      </c>
      <c r="S39" s="322"/>
      <c r="T39" s="322"/>
      <c r="U39" s="322">
        <v>9420</v>
      </c>
      <c r="V39" s="322"/>
      <c r="W39" s="322"/>
      <c r="X39" s="414" t="s">
        <v>266</v>
      </c>
      <c r="Y39" s="414"/>
      <c r="Z39" s="414"/>
      <c r="AA39" s="484">
        <v>0.99099999999999999</v>
      </c>
      <c r="AB39" s="484"/>
      <c r="AC39" s="484"/>
      <c r="AD39" s="484"/>
      <c r="AE39" s="484"/>
      <c r="AF39" s="484"/>
    </row>
    <row r="40" spans="2:32" ht="24.95" customHeight="1">
      <c r="B40" s="351"/>
      <c r="C40" s="351"/>
      <c r="D40" s="320">
        <v>17</v>
      </c>
      <c r="E40" s="320"/>
      <c r="G40" s="321">
        <v>73689</v>
      </c>
      <c r="H40" s="322"/>
      <c r="I40" s="322"/>
      <c r="J40" s="322"/>
      <c r="K40" s="322"/>
      <c r="L40" s="322"/>
      <c r="M40" s="322">
        <v>75020</v>
      </c>
      <c r="N40" s="322"/>
      <c r="O40" s="322"/>
      <c r="P40" s="322"/>
      <c r="Q40" s="322"/>
      <c r="R40" s="322">
        <v>8444</v>
      </c>
      <c r="S40" s="322"/>
      <c r="T40" s="322"/>
      <c r="U40" s="322">
        <v>9775</v>
      </c>
      <c r="V40" s="322"/>
      <c r="W40" s="322"/>
      <c r="X40" s="414" t="s">
        <v>267</v>
      </c>
      <c r="Y40" s="414"/>
      <c r="Z40" s="414"/>
      <c r="AA40" s="484">
        <v>0.98199999999999998</v>
      </c>
      <c r="AB40" s="484"/>
      <c r="AC40" s="484"/>
      <c r="AD40" s="484"/>
      <c r="AE40" s="484"/>
      <c r="AF40" s="484"/>
    </row>
    <row r="41" spans="2:32" ht="24.95" customHeight="1">
      <c r="B41" s="65"/>
      <c r="C41" s="65"/>
      <c r="D41" s="320">
        <v>22</v>
      </c>
      <c r="E41" s="320"/>
      <c r="G41" s="321">
        <v>68976</v>
      </c>
      <c r="H41" s="322"/>
      <c r="I41" s="322"/>
      <c r="J41" s="322"/>
      <c r="K41" s="322"/>
      <c r="L41" s="322"/>
      <c r="M41" s="322">
        <v>70210</v>
      </c>
      <c r="N41" s="322"/>
      <c r="O41" s="322"/>
      <c r="P41" s="322"/>
      <c r="Q41" s="322"/>
      <c r="R41" s="322">
        <v>7929</v>
      </c>
      <c r="S41" s="322"/>
      <c r="T41" s="322"/>
      <c r="U41" s="322">
        <v>9163</v>
      </c>
      <c r="V41" s="322"/>
      <c r="W41" s="322"/>
      <c r="X41" s="414" t="s">
        <v>268</v>
      </c>
      <c r="Y41" s="414"/>
      <c r="Z41" s="414"/>
      <c r="AA41" s="484">
        <v>0.98199999999999998</v>
      </c>
      <c r="AB41" s="484"/>
      <c r="AC41" s="484"/>
      <c r="AD41" s="484"/>
      <c r="AE41" s="484"/>
      <c r="AF41" s="484"/>
    </row>
    <row r="42" spans="2:32" ht="24.95" customHeight="1">
      <c r="B42" s="65"/>
      <c r="C42" s="65"/>
      <c r="D42" s="320">
        <v>27</v>
      </c>
      <c r="E42" s="320"/>
      <c r="G42" s="321">
        <v>63563</v>
      </c>
      <c r="H42" s="322"/>
      <c r="I42" s="322"/>
      <c r="J42" s="322"/>
      <c r="K42" s="322"/>
      <c r="L42" s="322"/>
      <c r="M42" s="322">
        <v>64415</v>
      </c>
      <c r="N42" s="322"/>
      <c r="O42" s="322"/>
      <c r="P42" s="322"/>
      <c r="Q42" s="322"/>
      <c r="R42" s="322">
        <v>8182</v>
      </c>
      <c r="S42" s="322"/>
      <c r="T42" s="322"/>
      <c r="U42" s="322">
        <v>9034</v>
      </c>
      <c r="V42" s="322"/>
      <c r="W42" s="322"/>
      <c r="X42" s="485">
        <v>-852</v>
      </c>
      <c r="Y42" s="485"/>
      <c r="Z42" s="485"/>
      <c r="AA42" s="484">
        <v>0.98699999999999999</v>
      </c>
      <c r="AB42" s="484"/>
      <c r="AC42" s="484"/>
      <c r="AD42" s="484"/>
      <c r="AE42" s="484"/>
      <c r="AF42" s="484"/>
    </row>
    <row r="43" spans="2:32" ht="24.95" customHeight="1">
      <c r="B43" s="354" t="s">
        <v>782</v>
      </c>
      <c r="C43" s="354"/>
      <c r="D43" s="355">
        <v>2</v>
      </c>
      <c r="E43" s="355"/>
      <c r="F43" s="9" t="s">
        <v>783</v>
      </c>
      <c r="G43" s="348">
        <v>57920</v>
      </c>
      <c r="H43" s="451"/>
      <c r="I43" s="451"/>
      <c r="J43" s="451"/>
      <c r="K43" s="451"/>
      <c r="L43" s="451"/>
      <c r="M43" s="451">
        <v>58431</v>
      </c>
      <c r="N43" s="451"/>
      <c r="O43" s="451"/>
      <c r="P43" s="451"/>
      <c r="Q43" s="451"/>
      <c r="R43" s="451">
        <v>7599</v>
      </c>
      <c r="S43" s="451"/>
      <c r="T43" s="451"/>
      <c r="U43" s="451">
        <v>8110</v>
      </c>
      <c r="V43" s="451"/>
      <c r="W43" s="451"/>
      <c r="X43" s="481">
        <v>-511</v>
      </c>
      <c r="Y43" s="481"/>
      <c r="Z43" s="481"/>
      <c r="AA43" s="482">
        <v>0.99099999999999999</v>
      </c>
      <c r="AB43" s="482"/>
      <c r="AC43" s="482"/>
      <c r="AD43" s="482"/>
      <c r="AE43" s="482"/>
      <c r="AF43" s="482"/>
    </row>
    <row r="44" spans="2:32" ht="24.95" customHeight="1">
      <c r="S44" s="483" t="s">
        <v>26</v>
      </c>
      <c r="T44" s="483"/>
      <c r="U44" s="483"/>
      <c r="V44" s="483"/>
      <c r="W44" s="483"/>
      <c r="X44" s="483"/>
      <c r="Y44" s="483"/>
      <c r="Z44" s="483"/>
      <c r="AA44" s="483"/>
      <c r="AB44" s="483"/>
      <c r="AC44" s="483"/>
      <c r="AD44" s="483"/>
      <c r="AE44" s="483"/>
      <c r="AF44" s="483"/>
    </row>
  </sheetData>
  <mergeCells count="228">
    <mergeCell ref="B12:C12"/>
    <mergeCell ref="B13:C13"/>
    <mergeCell ref="D12:E12"/>
    <mergeCell ref="G12:I12"/>
    <mergeCell ref="J12:L12"/>
    <mergeCell ref="M12:O12"/>
    <mergeCell ref="P12:R12"/>
    <mergeCell ref="S12:U12"/>
    <mergeCell ref="V12:X12"/>
    <mergeCell ref="B6:C6"/>
    <mergeCell ref="D6:E6"/>
    <mergeCell ref="G6:I6"/>
    <mergeCell ref="J6:L6"/>
    <mergeCell ref="M6:O6"/>
    <mergeCell ref="AB4:AD5"/>
    <mergeCell ref="AE4:AG5"/>
    <mergeCell ref="M5:O5"/>
    <mergeCell ref="P5:R5"/>
    <mergeCell ref="P6:R6"/>
    <mergeCell ref="S6:U6"/>
    <mergeCell ref="V6:X6"/>
    <mergeCell ref="Y6:AA6"/>
    <mergeCell ref="AB6:AD6"/>
    <mergeCell ref="AE6:AG6"/>
    <mergeCell ref="B1:AG1"/>
    <mergeCell ref="B3:F5"/>
    <mergeCell ref="G3:X3"/>
    <mergeCell ref="Y3:AG3"/>
    <mergeCell ref="G4:I5"/>
    <mergeCell ref="J4:L5"/>
    <mergeCell ref="M4:R4"/>
    <mergeCell ref="S4:U5"/>
    <mergeCell ref="V4:X5"/>
    <mergeCell ref="Y4:AA5"/>
    <mergeCell ref="B8:C8"/>
    <mergeCell ref="D8:E8"/>
    <mergeCell ref="G8:I8"/>
    <mergeCell ref="J8:L8"/>
    <mergeCell ref="M8:O8"/>
    <mergeCell ref="B7:C7"/>
    <mergeCell ref="D7:E7"/>
    <mergeCell ref="G7:I7"/>
    <mergeCell ref="J7:L7"/>
    <mergeCell ref="M7:O7"/>
    <mergeCell ref="P8:R8"/>
    <mergeCell ref="S8:U8"/>
    <mergeCell ref="V8:X8"/>
    <mergeCell ref="Y8:AA8"/>
    <mergeCell ref="AB8:AD8"/>
    <mergeCell ref="AE8:AG8"/>
    <mergeCell ref="S7:U7"/>
    <mergeCell ref="V7:X7"/>
    <mergeCell ref="Y7:AA7"/>
    <mergeCell ref="AB7:AD7"/>
    <mergeCell ref="AE7:AG7"/>
    <mergeCell ref="P7:R7"/>
    <mergeCell ref="B11:C11"/>
    <mergeCell ref="D11:E11"/>
    <mergeCell ref="G11:I11"/>
    <mergeCell ref="J11:L11"/>
    <mergeCell ref="M11:O11"/>
    <mergeCell ref="V9:X9"/>
    <mergeCell ref="Y9:AA9"/>
    <mergeCell ref="AB9:AD9"/>
    <mergeCell ref="P11:R11"/>
    <mergeCell ref="S11:U11"/>
    <mergeCell ref="V11:X11"/>
    <mergeCell ref="Y11:AA11"/>
    <mergeCell ref="AB11:AD11"/>
    <mergeCell ref="AE9:AG9"/>
    <mergeCell ref="B10:C10"/>
    <mergeCell ref="D10:E10"/>
    <mergeCell ref="G10:I10"/>
    <mergeCell ref="J10:L10"/>
    <mergeCell ref="M10:O10"/>
    <mergeCell ref="P10:R10"/>
    <mergeCell ref="D9:E9"/>
    <mergeCell ref="G9:I9"/>
    <mergeCell ref="J9:L9"/>
    <mergeCell ref="M9:O9"/>
    <mergeCell ref="P9:R9"/>
    <mergeCell ref="S9:U9"/>
    <mergeCell ref="AE11:AG11"/>
    <mergeCell ref="S10:U10"/>
    <mergeCell ref="V10:X10"/>
    <mergeCell ref="Y10:AA10"/>
    <mergeCell ref="AB10:AD10"/>
    <mergeCell ref="AE10:AG10"/>
    <mergeCell ref="V13:X13"/>
    <mergeCell ref="Y13:AA13"/>
    <mergeCell ref="AB13:AD13"/>
    <mergeCell ref="AE13:AG13"/>
    <mergeCell ref="AE12:AG12"/>
    <mergeCell ref="Y12:AA12"/>
    <mergeCell ref="AB12:AD12"/>
    <mergeCell ref="S14:AG14"/>
    <mergeCell ref="B18:AG18"/>
    <mergeCell ref="D13:E13"/>
    <mergeCell ref="G13:I13"/>
    <mergeCell ref="J13:L13"/>
    <mergeCell ref="M13:O13"/>
    <mergeCell ref="P13:R13"/>
    <mergeCell ref="S13:U13"/>
    <mergeCell ref="Y19:AG19"/>
    <mergeCell ref="B20:F23"/>
    <mergeCell ref="G20:I23"/>
    <mergeCell ref="J20:AD20"/>
    <mergeCell ref="AE20:AG23"/>
    <mergeCell ref="J21:L23"/>
    <mergeCell ref="M21:AA21"/>
    <mergeCell ref="AB21:AD23"/>
    <mergeCell ref="M22:O23"/>
    <mergeCell ref="P22:R23"/>
    <mergeCell ref="S22:U23"/>
    <mergeCell ref="V22:X23"/>
    <mergeCell ref="Y22:AA23"/>
    <mergeCell ref="AE24:AG24"/>
    <mergeCell ref="B25:F25"/>
    <mergeCell ref="G25:I25"/>
    <mergeCell ref="J25:L25"/>
    <mergeCell ref="M25:O25"/>
    <mergeCell ref="P25:R25"/>
    <mergeCell ref="S25:U25"/>
    <mergeCell ref="V25:X25"/>
    <mergeCell ref="Y25:AA25"/>
    <mergeCell ref="AB25:AD25"/>
    <mergeCell ref="AE25:AG25"/>
    <mergeCell ref="B24:F24"/>
    <mergeCell ref="G24:I24"/>
    <mergeCell ref="J24:L24"/>
    <mergeCell ref="M24:O24"/>
    <mergeCell ref="P24:R24"/>
    <mergeCell ref="S24:U24"/>
    <mergeCell ref="V24:X24"/>
    <mergeCell ref="Y24:AA24"/>
    <mergeCell ref="AB24:AD24"/>
    <mergeCell ref="AA33:AF34"/>
    <mergeCell ref="R34:T34"/>
    <mergeCell ref="U34:W34"/>
    <mergeCell ref="X34:Z34"/>
    <mergeCell ref="Y26:AA26"/>
    <mergeCell ref="AB26:AD26"/>
    <mergeCell ref="AE26:AG26"/>
    <mergeCell ref="B27:Q27"/>
    <mergeCell ref="S27:AG27"/>
    <mergeCell ref="B31:AG31"/>
    <mergeCell ref="B26:F26"/>
    <mergeCell ref="G26:I26"/>
    <mergeCell ref="J26:L26"/>
    <mergeCell ref="M26:O26"/>
    <mergeCell ref="P26:R26"/>
    <mergeCell ref="S26:U26"/>
    <mergeCell ref="V26:X26"/>
    <mergeCell ref="B33:F34"/>
    <mergeCell ref="G33:L34"/>
    <mergeCell ref="M33:Q34"/>
    <mergeCell ref="R33:Z33"/>
    <mergeCell ref="X35:Z35"/>
    <mergeCell ref="AA35:AF35"/>
    <mergeCell ref="B36:C36"/>
    <mergeCell ref="D36:E36"/>
    <mergeCell ref="G36:L36"/>
    <mergeCell ref="M36:Q36"/>
    <mergeCell ref="R36:T36"/>
    <mergeCell ref="U36:W36"/>
    <mergeCell ref="X36:Z36"/>
    <mergeCell ref="AA36:AF36"/>
    <mergeCell ref="B35:C35"/>
    <mergeCell ref="D35:E35"/>
    <mergeCell ref="G35:L35"/>
    <mergeCell ref="M35:Q35"/>
    <mergeCell ref="R35:T35"/>
    <mergeCell ref="U35:W35"/>
    <mergeCell ref="X37:Z37"/>
    <mergeCell ref="AA37:AF37"/>
    <mergeCell ref="B38:C38"/>
    <mergeCell ref="D38:E38"/>
    <mergeCell ref="G38:L38"/>
    <mergeCell ref="M38:Q38"/>
    <mergeCell ref="R38:T38"/>
    <mergeCell ref="U38:W38"/>
    <mergeCell ref="X38:Z38"/>
    <mergeCell ref="AA38:AF38"/>
    <mergeCell ref="B37:C37"/>
    <mergeCell ref="D37:E37"/>
    <mergeCell ref="G37:L37"/>
    <mergeCell ref="M37:Q37"/>
    <mergeCell ref="R37:T37"/>
    <mergeCell ref="U37:W37"/>
    <mergeCell ref="X39:Z39"/>
    <mergeCell ref="AA39:AF39"/>
    <mergeCell ref="B40:C40"/>
    <mergeCell ref="D40:E40"/>
    <mergeCell ref="G40:L40"/>
    <mergeCell ref="M40:Q40"/>
    <mergeCell ref="R40:T40"/>
    <mergeCell ref="U40:W40"/>
    <mergeCell ref="X40:Z40"/>
    <mergeCell ref="AA40:AF40"/>
    <mergeCell ref="B39:C39"/>
    <mergeCell ref="D39:E39"/>
    <mergeCell ref="G39:L39"/>
    <mergeCell ref="M39:Q39"/>
    <mergeCell ref="R39:T39"/>
    <mergeCell ref="U39:W39"/>
    <mergeCell ref="AA41:AF41"/>
    <mergeCell ref="D42:E42"/>
    <mergeCell ref="G42:L42"/>
    <mergeCell ref="M42:Q42"/>
    <mergeCell ref="R42:T42"/>
    <mergeCell ref="U42:W42"/>
    <mergeCell ref="X42:Z42"/>
    <mergeCell ref="AA42:AF42"/>
    <mergeCell ref="D41:E41"/>
    <mergeCell ref="G41:L41"/>
    <mergeCell ref="M41:Q41"/>
    <mergeCell ref="R41:T41"/>
    <mergeCell ref="U41:W41"/>
    <mergeCell ref="X41:Z41"/>
    <mergeCell ref="X43:Z43"/>
    <mergeCell ref="AA43:AF43"/>
    <mergeCell ref="S44:AF44"/>
    <mergeCell ref="B43:C43"/>
    <mergeCell ref="D43:E43"/>
    <mergeCell ref="G43:L43"/>
    <mergeCell ref="M43:Q43"/>
    <mergeCell ref="R43:T43"/>
    <mergeCell ref="U43:W43"/>
  </mergeCells>
  <phoneticPr fontId="1"/>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66"/>
  <sheetViews>
    <sheetView zoomScale="70" zoomScaleNormal="70" workbookViewId="0">
      <selection activeCell="T54" sqref="T54"/>
    </sheetView>
  </sheetViews>
  <sheetFormatPr defaultColWidth="3.625" defaultRowHeight="14.25"/>
  <cols>
    <col min="1" max="2" width="3.625" style="5" customWidth="1"/>
    <col min="3" max="6" width="7.125" style="5" customWidth="1"/>
    <col min="7" max="7" width="3.75" style="5" customWidth="1"/>
    <col min="8" max="13" width="14.125" style="5" customWidth="1"/>
    <col min="14" max="244" width="3.625" style="5"/>
    <col min="245" max="246" width="3.625" style="5" customWidth="1"/>
    <col min="247" max="250" width="7.125" style="5" customWidth="1"/>
    <col min="251" max="251" width="0.875" style="5" customWidth="1"/>
    <col min="252" max="269" width="4.125" style="5" customWidth="1"/>
    <col min="270" max="500" width="3.625" style="5"/>
    <col min="501" max="502" width="3.625" style="5" customWidth="1"/>
    <col min="503" max="506" width="7.125" style="5" customWidth="1"/>
    <col min="507" max="507" width="0.875" style="5" customWidth="1"/>
    <col min="508" max="525" width="4.125" style="5" customWidth="1"/>
    <col min="526" max="756" width="3.625" style="5"/>
    <col min="757" max="758" width="3.625" style="5" customWidth="1"/>
    <col min="759" max="762" width="7.125" style="5" customWidth="1"/>
    <col min="763" max="763" width="0.875" style="5" customWidth="1"/>
    <col min="764" max="781" width="4.125" style="5" customWidth="1"/>
    <col min="782" max="1012" width="3.625" style="5"/>
    <col min="1013" max="1014" width="3.625" style="5" customWidth="1"/>
    <col min="1015" max="1018" width="7.125" style="5" customWidth="1"/>
    <col min="1019" max="1019" width="0.875" style="5" customWidth="1"/>
    <col min="1020" max="1037" width="4.125" style="5" customWidth="1"/>
    <col min="1038" max="1268" width="3.625" style="5"/>
    <col min="1269" max="1270" width="3.625" style="5" customWidth="1"/>
    <col min="1271" max="1274" width="7.125" style="5" customWidth="1"/>
    <col min="1275" max="1275" width="0.875" style="5" customWidth="1"/>
    <col min="1276" max="1293" width="4.125" style="5" customWidth="1"/>
    <col min="1294" max="1524" width="3.625" style="5"/>
    <col min="1525" max="1526" width="3.625" style="5" customWidth="1"/>
    <col min="1527" max="1530" width="7.125" style="5" customWidth="1"/>
    <col min="1531" max="1531" width="0.875" style="5" customWidth="1"/>
    <col min="1532" max="1549" width="4.125" style="5" customWidth="1"/>
    <col min="1550" max="1780" width="3.625" style="5"/>
    <col min="1781" max="1782" width="3.625" style="5" customWidth="1"/>
    <col min="1783" max="1786" width="7.125" style="5" customWidth="1"/>
    <col min="1787" max="1787" width="0.875" style="5" customWidth="1"/>
    <col min="1788" max="1805" width="4.125" style="5" customWidth="1"/>
    <col min="1806" max="2036" width="3.625" style="5"/>
    <col min="2037" max="2038" width="3.625" style="5" customWidth="1"/>
    <col min="2039" max="2042" width="7.125" style="5" customWidth="1"/>
    <col min="2043" max="2043" width="0.875" style="5" customWidth="1"/>
    <col min="2044" max="2061" width="4.125" style="5" customWidth="1"/>
    <col min="2062" max="2292" width="3.625" style="5"/>
    <col min="2293" max="2294" width="3.625" style="5" customWidth="1"/>
    <col min="2295" max="2298" width="7.125" style="5" customWidth="1"/>
    <col min="2299" max="2299" width="0.875" style="5" customWidth="1"/>
    <col min="2300" max="2317" width="4.125" style="5" customWidth="1"/>
    <col min="2318" max="2548" width="3.625" style="5"/>
    <col min="2549" max="2550" width="3.625" style="5" customWidth="1"/>
    <col min="2551" max="2554" width="7.125" style="5" customWidth="1"/>
    <col min="2555" max="2555" width="0.875" style="5" customWidth="1"/>
    <col min="2556" max="2573" width="4.125" style="5" customWidth="1"/>
    <col min="2574" max="2804" width="3.625" style="5"/>
    <col min="2805" max="2806" width="3.625" style="5" customWidth="1"/>
    <col min="2807" max="2810" width="7.125" style="5" customWidth="1"/>
    <col min="2811" max="2811" width="0.875" style="5" customWidth="1"/>
    <col min="2812" max="2829" width="4.125" style="5" customWidth="1"/>
    <col min="2830" max="3060" width="3.625" style="5"/>
    <col min="3061" max="3062" width="3.625" style="5" customWidth="1"/>
    <col min="3063" max="3066" width="7.125" style="5" customWidth="1"/>
    <col min="3067" max="3067" width="0.875" style="5" customWidth="1"/>
    <col min="3068" max="3085" width="4.125" style="5" customWidth="1"/>
    <col min="3086" max="3316" width="3.625" style="5"/>
    <col min="3317" max="3318" width="3.625" style="5" customWidth="1"/>
    <col min="3319" max="3322" width="7.125" style="5" customWidth="1"/>
    <col min="3323" max="3323" width="0.875" style="5" customWidth="1"/>
    <col min="3324" max="3341" width="4.125" style="5" customWidth="1"/>
    <col min="3342" max="3572" width="3.625" style="5"/>
    <col min="3573" max="3574" width="3.625" style="5" customWidth="1"/>
    <col min="3575" max="3578" width="7.125" style="5" customWidth="1"/>
    <col min="3579" max="3579" width="0.875" style="5" customWidth="1"/>
    <col min="3580" max="3597" width="4.125" style="5" customWidth="1"/>
    <col min="3598" max="3828" width="3.625" style="5"/>
    <col min="3829" max="3830" width="3.625" style="5" customWidth="1"/>
    <col min="3831" max="3834" width="7.125" style="5" customWidth="1"/>
    <col min="3835" max="3835" width="0.875" style="5" customWidth="1"/>
    <col min="3836" max="3853" width="4.125" style="5" customWidth="1"/>
    <col min="3854" max="4084" width="3.625" style="5"/>
    <col min="4085" max="4086" width="3.625" style="5" customWidth="1"/>
    <col min="4087" max="4090" width="7.125" style="5" customWidth="1"/>
    <col min="4091" max="4091" width="0.875" style="5" customWidth="1"/>
    <col min="4092" max="4109" width="4.125" style="5" customWidth="1"/>
    <col min="4110" max="4340" width="3.625" style="5"/>
    <col min="4341" max="4342" width="3.625" style="5" customWidth="1"/>
    <col min="4343" max="4346" width="7.125" style="5" customWidth="1"/>
    <col min="4347" max="4347" width="0.875" style="5" customWidth="1"/>
    <col min="4348" max="4365" width="4.125" style="5" customWidth="1"/>
    <col min="4366" max="4596" width="3.625" style="5"/>
    <col min="4597" max="4598" width="3.625" style="5" customWidth="1"/>
    <col min="4599" max="4602" width="7.125" style="5" customWidth="1"/>
    <col min="4603" max="4603" width="0.875" style="5" customWidth="1"/>
    <col min="4604" max="4621" width="4.125" style="5" customWidth="1"/>
    <col min="4622" max="4852" width="3.625" style="5"/>
    <col min="4853" max="4854" width="3.625" style="5" customWidth="1"/>
    <col min="4855" max="4858" width="7.125" style="5" customWidth="1"/>
    <col min="4859" max="4859" width="0.875" style="5" customWidth="1"/>
    <col min="4860" max="4877" width="4.125" style="5" customWidth="1"/>
    <col min="4878" max="5108" width="3.625" style="5"/>
    <col min="5109" max="5110" width="3.625" style="5" customWidth="1"/>
    <col min="5111" max="5114" width="7.125" style="5" customWidth="1"/>
    <col min="5115" max="5115" width="0.875" style="5" customWidth="1"/>
    <col min="5116" max="5133" width="4.125" style="5" customWidth="1"/>
    <col min="5134" max="5364" width="3.625" style="5"/>
    <col min="5365" max="5366" width="3.625" style="5" customWidth="1"/>
    <col min="5367" max="5370" width="7.125" style="5" customWidth="1"/>
    <col min="5371" max="5371" width="0.875" style="5" customWidth="1"/>
    <col min="5372" max="5389" width="4.125" style="5" customWidth="1"/>
    <col min="5390" max="5620" width="3.625" style="5"/>
    <col min="5621" max="5622" width="3.625" style="5" customWidth="1"/>
    <col min="5623" max="5626" width="7.125" style="5" customWidth="1"/>
    <col min="5627" max="5627" width="0.875" style="5" customWidth="1"/>
    <col min="5628" max="5645" width="4.125" style="5" customWidth="1"/>
    <col min="5646" max="5876" width="3.625" style="5"/>
    <col min="5877" max="5878" width="3.625" style="5" customWidth="1"/>
    <col min="5879" max="5882" width="7.125" style="5" customWidth="1"/>
    <col min="5883" max="5883" width="0.875" style="5" customWidth="1"/>
    <col min="5884" max="5901" width="4.125" style="5" customWidth="1"/>
    <col min="5902" max="6132" width="3.625" style="5"/>
    <col min="6133" max="6134" width="3.625" style="5" customWidth="1"/>
    <col min="6135" max="6138" width="7.125" style="5" customWidth="1"/>
    <col min="6139" max="6139" width="0.875" style="5" customWidth="1"/>
    <col min="6140" max="6157" width="4.125" style="5" customWidth="1"/>
    <col min="6158" max="6388" width="3.625" style="5"/>
    <col min="6389" max="6390" width="3.625" style="5" customWidth="1"/>
    <col min="6391" max="6394" width="7.125" style="5" customWidth="1"/>
    <col min="6395" max="6395" width="0.875" style="5" customWidth="1"/>
    <col min="6396" max="6413" width="4.125" style="5" customWidth="1"/>
    <col min="6414" max="6644" width="3.625" style="5"/>
    <col min="6645" max="6646" width="3.625" style="5" customWidth="1"/>
    <col min="6647" max="6650" width="7.125" style="5" customWidth="1"/>
    <col min="6651" max="6651" width="0.875" style="5" customWidth="1"/>
    <col min="6652" max="6669" width="4.125" style="5" customWidth="1"/>
    <col min="6670" max="6900" width="3.625" style="5"/>
    <col min="6901" max="6902" width="3.625" style="5" customWidth="1"/>
    <col min="6903" max="6906" width="7.125" style="5" customWidth="1"/>
    <col min="6907" max="6907" width="0.875" style="5" customWidth="1"/>
    <col min="6908" max="6925" width="4.125" style="5" customWidth="1"/>
    <col min="6926" max="7156" width="3.625" style="5"/>
    <col min="7157" max="7158" width="3.625" style="5" customWidth="1"/>
    <col min="7159" max="7162" width="7.125" style="5" customWidth="1"/>
    <col min="7163" max="7163" width="0.875" style="5" customWidth="1"/>
    <col min="7164" max="7181" width="4.125" style="5" customWidth="1"/>
    <col min="7182" max="7412" width="3.625" style="5"/>
    <col min="7413" max="7414" width="3.625" style="5" customWidth="1"/>
    <col min="7415" max="7418" width="7.125" style="5" customWidth="1"/>
    <col min="7419" max="7419" width="0.875" style="5" customWidth="1"/>
    <col min="7420" max="7437" width="4.125" style="5" customWidth="1"/>
    <col min="7438" max="7668" width="3.625" style="5"/>
    <col min="7669" max="7670" width="3.625" style="5" customWidth="1"/>
    <col min="7671" max="7674" width="7.125" style="5" customWidth="1"/>
    <col min="7675" max="7675" width="0.875" style="5" customWidth="1"/>
    <col min="7676" max="7693" width="4.125" style="5" customWidth="1"/>
    <col min="7694" max="7924" width="3.625" style="5"/>
    <col min="7925" max="7926" width="3.625" style="5" customWidth="1"/>
    <col min="7927" max="7930" width="7.125" style="5" customWidth="1"/>
    <col min="7931" max="7931" width="0.875" style="5" customWidth="1"/>
    <col min="7932" max="7949" width="4.125" style="5" customWidth="1"/>
    <col min="7950" max="8180" width="3.625" style="5"/>
    <col min="8181" max="8182" width="3.625" style="5" customWidth="1"/>
    <col min="8183" max="8186" width="7.125" style="5" customWidth="1"/>
    <col min="8187" max="8187" width="0.875" style="5" customWidth="1"/>
    <col min="8188" max="8205" width="4.125" style="5" customWidth="1"/>
    <col min="8206" max="8436" width="3.625" style="5"/>
    <col min="8437" max="8438" width="3.625" style="5" customWidth="1"/>
    <col min="8439" max="8442" width="7.125" style="5" customWidth="1"/>
    <col min="8443" max="8443" width="0.875" style="5" customWidth="1"/>
    <col min="8444" max="8461" width="4.125" style="5" customWidth="1"/>
    <col min="8462" max="8692" width="3.625" style="5"/>
    <col min="8693" max="8694" width="3.625" style="5" customWidth="1"/>
    <col min="8695" max="8698" width="7.125" style="5" customWidth="1"/>
    <col min="8699" max="8699" width="0.875" style="5" customWidth="1"/>
    <col min="8700" max="8717" width="4.125" style="5" customWidth="1"/>
    <col min="8718" max="8948" width="3.625" style="5"/>
    <col min="8949" max="8950" width="3.625" style="5" customWidth="1"/>
    <col min="8951" max="8954" width="7.125" style="5" customWidth="1"/>
    <col min="8955" max="8955" width="0.875" style="5" customWidth="1"/>
    <col min="8956" max="8973" width="4.125" style="5" customWidth="1"/>
    <col min="8974" max="9204" width="3.625" style="5"/>
    <col min="9205" max="9206" width="3.625" style="5" customWidth="1"/>
    <col min="9207" max="9210" width="7.125" style="5" customWidth="1"/>
    <col min="9211" max="9211" width="0.875" style="5" customWidth="1"/>
    <col min="9212" max="9229" width="4.125" style="5" customWidth="1"/>
    <col min="9230" max="9460" width="3.625" style="5"/>
    <col min="9461" max="9462" width="3.625" style="5" customWidth="1"/>
    <col min="9463" max="9466" width="7.125" style="5" customWidth="1"/>
    <col min="9467" max="9467" width="0.875" style="5" customWidth="1"/>
    <col min="9468" max="9485" width="4.125" style="5" customWidth="1"/>
    <col min="9486" max="9716" width="3.625" style="5"/>
    <col min="9717" max="9718" width="3.625" style="5" customWidth="1"/>
    <col min="9719" max="9722" width="7.125" style="5" customWidth="1"/>
    <col min="9723" max="9723" width="0.875" style="5" customWidth="1"/>
    <col min="9724" max="9741" width="4.125" style="5" customWidth="1"/>
    <col min="9742" max="9972" width="3.625" style="5"/>
    <col min="9973" max="9974" width="3.625" style="5" customWidth="1"/>
    <col min="9975" max="9978" width="7.125" style="5" customWidth="1"/>
    <col min="9979" max="9979" width="0.875" style="5" customWidth="1"/>
    <col min="9980" max="9997" width="4.125" style="5" customWidth="1"/>
    <col min="9998" max="10228" width="3.625" style="5"/>
    <col min="10229" max="10230" width="3.625" style="5" customWidth="1"/>
    <col min="10231" max="10234" width="7.125" style="5" customWidth="1"/>
    <col min="10235" max="10235" width="0.875" style="5" customWidth="1"/>
    <col min="10236" max="10253" width="4.125" style="5" customWidth="1"/>
    <col min="10254" max="10484" width="3.625" style="5"/>
    <col min="10485" max="10486" width="3.625" style="5" customWidth="1"/>
    <col min="10487" max="10490" width="7.125" style="5" customWidth="1"/>
    <col min="10491" max="10491" width="0.875" style="5" customWidth="1"/>
    <col min="10492" max="10509" width="4.125" style="5" customWidth="1"/>
    <col min="10510" max="10740" width="3.625" style="5"/>
    <col min="10741" max="10742" width="3.625" style="5" customWidth="1"/>
    <col min="10743" max="10746" width="7.125" style="5" customWidth="1"/>
    <col min="10747" max="10747" width="0.875" style="5" customWidth="1"/>
    <col min="10748" max="10765" width="4.125" style="5" customWidth="1"/>
    <col min="10766" max="10996" width="3.625" style="5"/>
    <col min="10997" max="10998" width="3.625" style="5" customWidth="1"/>
    <col min="10999" max="11002" width="7.125" style="5" customWidth="1"/>
    <col min="11003" max="11003" width="0.875" style="5" customWidth="1"/>
    <col min="11004" max="11021" width="4.125" style="5" customWidth="1"/>
    <col min="11022" max="11252" width="3.625" style="5"/>
    <col min="11253" max="11254" width="3.625" style="5" customWidth="1"/>
    <col min="11255" max="11258" width="7.125" style="5" customWidth="1"/>
    <col min="11259" max="11259" width="0.875" style="5" customWidth="1"/>
    <col min="11260" max="11277" width="4.125" style="5" customWidth="1"/>
    <col min="11278" max="11508" width="3.625" style="5"/>
    <col min="11509" max="11510" width="3.625" style="5" customWidth="1"/>
    <col min="11511" max="11514" width="7.125" style="5" customWidth="1"/>
    <col min="11515" max="11515" width="0.875" style="5" customWidth="1"/>
    <col min="11516" max="11533" width="4.125" style="5" customWidth="1"/>
    <col min="11534" max="11764" width="3.625" style="5"/>
    <col min="11765" max="11766" width="3.625" style="5" customWidth="1"/>
    <col min="11767" max="11770" width="7.125" style="5" customWidth="1"/>
    <col min="11771" max="11771" width="0.875" style="5" customWidth="1"/>
    <col min="11772" max="11789" width="4.125" style="5" customWidth="1"/>
    <col min="11790" max="12020" width="3.625" style="5"/>
    <col min="12021" max="12022" width="3.625" style="5" customWidth="1"/>
    <col min="12023" max="12026" width="7.125" style="5" customWidth="1"/>
    <col min="12027" max="12027" width="0.875" style="5" customWidth="1"/>
    <col min="12028" max="12045" width="4.125" style="5" customWidth="1"/>
    <col min="12046" max="12276" width="3.625" style="5"/>
    <col min="12277" max="12278" width="3.625" style="5" customWidth="1"/>
    <col min="12279" max="12282" width="7.125" style="5" customWidth="1"/>
    <col min="12283" max="12283" width="0.875" style="5" customWidth="1"/>
    <col min="12284" max="12301" width="4.125" style="5" customWidth="1"/>
    <col min="12302" max="12532" width="3.625" style="5"/>
    <col min="12533" max="12534" width="3.625" style="5" customWidth="1"/>
    <col min="12535" max="12538" width="7.125" style="5" customWidth="1"/>
    <col min="12539" max="12539" width="0.875" style="5" customWidth="1"/>
    <col min="12540" max="12557" width="4.125" style="5" customWidth="1"/>
    <col min="12558" max="12788" width="3.625" style="5"/>
    <col min="12789" max="12790" width="3.625" style="5" customWidth="1"/>
    <col min="12791" max="12794" width="7.125" style="5" customWidth="1"/>
    <col min="12795" max="12795" width="0.875" style="5" customWidth="1"/>
    <col min="12796" max="12813" width="4.125" style="5" customWidth="1"/>
    <col min="12814" max="13044" width="3.625" style="5"/>
    <col min="13045" max="13046" width="3.625" style="5" customWidth="1"/>
    <col min="13047" max="13050" width="7.125" style="5" customWidth="1"/>
    <col min="13051" max="13051" width="0.875" style="5" customWidth="1"/>
    <col min="13052" max="13069" width="4.125" style="5" customWidth="1"/>
    <col min="13070" max="13300" width="3.625" style="5"/>
    <col min="13301" max="13302" width="3.625" style="5" customWidth="1"/>
    <col min="13303" max="13306" width="7.125" style="5" customWidth="1"/>
    <col min="13307" max="13307" width="0.875" style="5" customWidth="1"/>
    <col min="13308" max="13325" width="4.125" style="5" customWidth="1"/>
    <col min="13326" max="13556" width="3.625" style="5"/>
    <col min="13557" max="13558" width="3.625" style="5" customWidth="1"/>
    <col min="13559" max="13562" width="7.125" style="5" customWidth="1"/>
    <col min="13563" max="13563" width="0.875" style="5" customWidth="1"/>
    <col min="13564" max="13581" width="4.125" style="5" customWidth="1"/>
    <col min="13582" max="13812" width="3.625" style="5"/>
    <col min="13813" max="13814" width="3.625" style="5" customWidth="1"/>
    <col min="13815" max="13818" width="7.125" style="5" customWidth="1"/>
    <col min="13819" max="13819" width="0.875" style="5" customWidth="1"/>
    <col min="13820" max="13837" width="4.125" style="5" customWidth="1"/>
    <col min="13838" max="14068" width="3.625" style="5"/>
    <col min="14069" max="14070" width="3.625" style="5" customWidth="1"/>
    <col min="14071" max="14074" width="7.125" style="5" customWidth="1"/>
    <col min="14075" max="14075" width="0.875" style="5" customWidth="1"/>
    <col min="14076" max="14093" width="4.125" style="5" customWidth="1"/>
    <col min="14094" max="14324" width="3.625" style="5"/>
    <col min="14325" max="14326" width="3.625" style="5" customWidth="1"/>
    <col min="14327" max="14330" width="7.125" style="5" customWidth="1"/>
    <col min="14331" max="14331" width="0.875" style="5" customWidth="1"/>
    <col min="14332" max="14349" width="4.125" style="5" customWidth="1"/>
    <col min="14350" max="14580" width="3.625" style="5"/>
    <col min="14581" max="14582" width="3.625" style="5" customWidth="1"/>
    <col min="14583" max="14586" width="7.125" style="5" customWidth="1"/>
    <col min="14587" max="14587" width="0.875" style="5" customWidth="1"/>
    <col min="14588" max="14605" width="4.125" style="5" customWidth="1"/>
    <col min="14606" max="14836" width="3.625" style="5"/>
    <col min="14837" max="14838" width="3.625" style="5" customWidth="1"/>
    <col min="14839" max="14842" width="7.125" style="5" customWidth="1"/>
    <col min="14843" max="14843" width="0.875" style="5" customWidth="1"/>
    <col min="14844" max="14861" width="4.125" style="5" customWidth="1"/>
    <col min="14862" max="15092" width="3.625" style="5"/>
    <col min="15093" max="15094" width="3.625" style="5" customWidth="1"/>
    <col min="15095" max="15098" width="7.125" style="5" customWidth="1"/>
    <col min="15099" max="15099" width="0.875" style="5" customWidth="1"/>
    <col min="15100" max="15117" width="4.125" style="5" customWidth="1"/>
    <col min="15118" max="15348" width="3.625" style="5"/>
    <col min="15349" max="15350" width="3.625" style="5" customWidth="1"/>
    <col min="15351" max="15354" width="7.125" style="5" customWidth="1"/>
    <col min="15355" max="15355" width="0.875" style="5" customWidth="1"/>
    <col min="15356" max="15373" width="4.125" style="5" customWidth="1"/>
    <col min="15374" max="15604" width="3.625" style="5"/>
    <col min="15605" max="15606" width="3.625" style="5" customWidth="1"/>
    <col min="15607" max="15610" width="7.125" style="5" customWidth="1"/>
    <col min="15611" max="15611" width="0.875" style="5" customWidth="1"/>
    <col min="15612" max="15629" width="4.125" style="5" customWidth="1"/>
    <col min="15630" max="15860" width="3.625" style="5"/>
    <col min="15861" max="15862" width="3.625" style="5" customWidth="1"/>
    <col min="15863" max="15866" width="7.125" style="5" customWidth="1"/>
    <col min="15867" max="15867" width="0.875" style="5" customWidth="1"/>
    <col min="15868" max="15885" width="4.125" style="5" customWidth="1"/>
    <col min="15886" max="16116" width="3.625" style="5"/>
    <col min="16117" max="16118" width="3.625" style="5" customWidth="1"/>
    <col min="16119" max="16122" width="7.125" style="5" customWidth="1"/>
    <col min="16123" max="16123" width="0.875" style="5" customWidth="1"/>
    <col min="16124" max="16141" width="4.125" style="5" customWidth="1"/>
    <col min="16142" max="16384" width="3.625" style="5"/>
  </cols>
  <sheetData>
    <row r="1" spans="1:39" ht="22.5" customHeight="1">
      <c r="A1" s="441" t="s">
        <v>269</v>
      </c>
      <c r="B1" s="441"/>
      <c r="C1" s="441"/>
      <c r="D1" s="441"/>
      <c r="E1" s="441"/>
      <c r="F1" s="441"/>
      <c r="G1" s="441"/>
      <c r="H1" s="441"/>
      <c r="I1" s="441"/>
      <c r="J1" s="441"/>
      <c r="K1" s="441"/>
      <c r="L1" s="441"/>
      <c r="M1" s="441"/>
    </row>
    <row r="2" spans="1:39" ht="16.5" customHeight="1">
      <c r="A2" s="19"/>
      <c r="B2" s="19"/>
      <c r="C2" s="19"/>
      <c r="D2" s="19"/>
      <c r="E2" s="19"/>
      <c r="F2" s="19"/>
      <c r="G2" s="19"/>
      <c r="H2" s="19"/>
      <c r="I2" s="19"/>
      <c r="J2" s="19"/>
      <c r="K2" s="19"/>
      <c r="L2" s="19"/>
      <c r="M2" s="19"/>
    </row>
    <row r="3" spans="1:39" ht="21" customHeight="1" thickBot="1">
      <c r="K3" s="495" t="s">
        <v>784</v>
      </c>
      <c r="L3" s="324"/>
      <c r="M3" s="324"/>
    </row>
    <row r="4" spans="1:39" ht="21" customHeight="1">
      <c r="B4" s="332" t="s">
        <v>270</v>
      </c>
      <c r="C4" s="332"/>
      <c r="D4" s="332"/>
      <c r="E4" s="332"/>
      <c r="F4" s="332"/>
      <c r="G4" s="333"/>
      <c r="H4" s="326" t="s">
        <v>792</v>
      </c>
      <c r="I4" s="326"/>
      <c r="J4" s="326"/>
      <c r="K4" s="326"/>
      <c r="L4" s="326"/>
      <c r="M4" s="327"/>
    </row>
    <row r="5" spans="1:39" ht="21" customHeight="1">
      <c r="B5" s="459"/>
      <c r="C5" s="459"/>
      <c r="D5" s="459"/>
      <c r="E5" s="459"/>
      <c r="F5" s="459"/>
      <c r="G5" s="460"/>
      <c r="H5" s="329" t="s">
        <v>785</v>
      </c>
      <c r="I5" s="329" t="s">
        <v>786</v>
      </c>
      <c r="J5" s="329" t="s">
        <v>787</v>
      </c>
      <c r="K5" s="241" t="s">
        <v>789</v>
      </c>
      <c r="L5" s="241" t="s">
        <v>789</v>
      </c>
      <c r="M5" s="490" t="s">
        <v>791</v>
      </c>
      <c r="X5" s="351"/>
      <c r="Y5" s="351"/>
      <c r="Z5" s="351"/>
      <c r="AA5" s="351"/>
      <c r="AB5" s="351"/>
      <c r="AC5" s="351"/>
      <c r="AD5" s="351"/>
      <c r="AE5" s="517"/>
      <c r="AF5" s="516"/>
      <c r="AG5" s="516"/>
      <c r="AH5" s="517"/>
      <c r="AI5" s="516"/>
      <c r="AJ5" s="516"/>
      <c r="AK5" s="516"/>
      <c r="AL5" s="516"/>
      <c r="AM5" s="516"/>
    </row>
    <row r="6" spans="1:39" ht="21" customHeight="1">
      <c r="B6" s="335"/>
      <c r="C6" s="335"/>
      <c r="D6" s="335"/>
      <c r="E6" s="335"/>
      <c r="F6" s="335"/>
      <c r="G6" s="336"/>
      <c r="H6" s="329"/>
      <c r="I6" s="329"/>
      <c r="J6" s="329"/>
      <c r="K6" s="242" t="s">
        <v>788</v>
      </c>
      <c r="L6" s="242" t="s">
        <v>790</v>
      </c>
      <c r="M6" s="490"/>
      <c r="X6" s="351"/>
      <c r="Y6" s="351"/>
      <c r="Z6" s="351"/>
      <c r="AA6" s="351"/>
      <c r="AB6" s="351"/>
      <c r="AC6" s="351"/>
      <c r="AD6" s="351"/>
      <c r="AE6" s="516"/>
      <c r="AF6" s="516"/>
      <c r="AG6" s="516"/>
      <c r="AH6" s="516"/>
      <c r="AI6" s="516"/>
      <c r="AJ6" s="516"/>
      <c r="AK6" s="516"/>
      <c r="AL6" s="516"/>
      <c r="AM6" s="516"/>
    </row>
    <row r="7" spans="1:39" ht="21" customHeight="1">
      <c r="B7" s="512" t="s">
        <v>271</v>
      </c>
      <c r="C7" s="512"/>
      <c r="D7" s="512"/>
      <c r="E7" s="512"/>
      <c r="F7" s="512"/>
      <c r="G7" s="513"/>
      <c r="H7" s="228">
        <f>SUM(H8,H10:H28)</f>
        <v>27946</v>
      </c>
      <c r="I7" s="228">
        <f t="shared" ref="I7:M7" si="0">SUM(I8,I10:I28)</f>
        <v>20195</v>
      </c>
      <c r="J7" s="228">
        <f t="shared" si="0"/>
        <v>1615</v>
      </c>
      <c r="K7" s="228">
        <f t="shared" si="0"/>
        <v>897</v>
      </c>
      <c r="L7" s="228">
        <f t="shared" si="0"/>
        <v>2386</v>
      </c>
      <c r="M7" s="228">
        <f t="shared" si="0"/>
        <v>2277</v>
      </c>
    </row>
    <row r="8" spans="1:39" ht="21" customHeight="1">
      <c r="B8" s="5" t="s">
        <v>272</v>
      </c>
      <c r="C8" s="511" t="s">
        <v>273</v>
      </c>
      <c r="D8" s="505"/>
      <c r="E8" s="505"/>
      <c r="F8" s="505"/>
      <c r="G8" s="8"/>
      <c r="H8" s="224">
        <v>2563</v>
      </c>
      <c r="I8" s="224">
        <v>448</v>
      </c>
      <c r="J8" s="224">
        <v>26</v>
      </c>
      <c r="K8" s="224">
        <v>217</v>
      </c>
      <c r="L8" s="224">
        <v>618</v>
      </c>
      <c r="M8" s="224">
        <v>1249</v>
      </c>
    </row>
    <row r="9" spans="1:39" ht="21" customHeight="1">
      <c r="C9" s="511" t="s">
        <v>274</v>
      </c>
      <c r="D9" s="511"/>
      <c r="E9" s="85"/>
      <c r="F9" s="83"/>
      <c r="G9" s="8"/>
      <c r="H9" s="224">
        <v>2560</v>
      </c>
      <c r="I9" s="224">
        <v>447</v>
      </c>
      <c r="J9" s="224">
        <v>26</v>
      </c>
      <c r="K9" s="224">
        <v>216</v>
      </c>
      <c r="L9" s="224">
        <v>618</v>
      </c>
      <c r="M9" s="224">
        <v>1248</v>
      </c>
    </row>
    <row r="10" spans="1:39" ht="21" customHeight="1">
      <c r="B10" s="10" t="s">
        <v>275</v>
      </c>
      <c r="C10" s="505" t="s">
        <v>276</v>
      </c>
      <c r="D10" s="505"/>
      <c r="E10" s="505"/>
      <c r="F10" s="505"/>
      <c r="G10" s="8"/>
      <c r="H10" s="224">
        <v>386</v>
      </c>
      <c r="I10" s="224">
        <v>210</v>
      </c>
      <c r="J10" s="224">
        <v>23</v>
      </c>
      <c r="K10" s="224">
        <v>41</v>
      </c>
      <c r="L10" s="224">
        <v>53</v>
      </c>
      <c r="M10" s="224">
        <v>57</v>
      </c>
    </row>
    <row r="11" spans="1:39" ht="21" customHeight="1">
      <c r="B11" s="10" t="s">
        <v>277</v>
      </c>
      <c r="C11" s="511" t="s">
        <v>278</v>
      </c>
      <c r="D11" s="505"/>
      <c r="E11" s="505"/>
      <c r="F11" s="505"/>
      <c r="G11" s="8"/>
      <c r="H11" s="224">
        <v>2</v>
      </c>
      <c r="I11" s="224">
        <v>1</v>
      </c>
      <c r="J11" s="224">
        <v>1</v>
      </c>
      <c r="K11" s="224" t="s">
        <v>135</v>
      </c>
      <c r="L11" s="224">
        <v>0</v>
      </c>
      <c r="M11" s="224" t="s">
        <v>793</v>
      </c>
    </row>
    <row r="12" spans="1:39" ht="21" customHeight="1">
      <c r="B12" s="10" t="s">
        <v>279</v>
      </c>
      <c r="C12" s="505" t="s">
        <v>280</v>
      </c>
      <c r="D12" s="505"/>
      <c r="E12" s="505"/>
      <c r="F12" s="505"/>
      <c r="G12" s="8"/>
      <c r="H12" s="224">
        <v>1867</v>
      </c>
      <c r="I12" s="224">
        <v>1098</v>
      </c>
      <c r="J12" s="224">
        <v>258</v>
      </c>
      <c r="K12" s="224">
        <v>91</v>
      </c>
      <c r="L12" s="224">
        <v>317</v>
      </c>
      <c r="M12" s="224">
        <v>96</v>
      </c>
    </row>
    <row r="13" spans="1:39" ht="21" customHeight="1">
      <c r="B13" s="10" t="s">
        <v>281</v>
      </c>
      <c r="C13" s="505" t="s">
        <v>282</v>
      </c>
      <c r="D13" s="505"/>
      <c r="E13" s="505"/>
      <c r="F13" s="505"/>
      <c r="G13" s="8"/>
      <c r="H13" s="224">
        <v>6061</v>
      </c>
      <c r="I13" s="224">
        <v>5443</v>
      </c>
      <c r="J13" s="224">
        <v>319</v>
      </c>
      <c r="K13" s="224">
        <v>56</v>
      </c>
      <c r="L13" s="224">
        <v>110</v>
      </c>
      <c r="M13" s="224">
        <v>77</v>
      </c>
    </row>
    <row r="14" spans="1:39" ht="21" customHeight="1">
      <c r="B14" s="10" t="s">
        <v>283</v>
      </c>
      <c r="C14" s="511" t="s">
        <v>284</v>
      </c>
      <c r="D14" s="505"/>
      <c r="E14" s="505"/>
      <c r="F14" s="505"/>
      <c r="G14" s="86"/>
      <c r="H14" s="224">
        <v>160</v>
      </c>
      <c r="I14" s="224">
        <v>158</v>
      </c>
      <c r="J14" s="224">
        <v>2</v>
      </c>
      <c r="K14" s="224" t="s">
        <v>135</v>
      </c>
      <c r="L14" s="224">
        <v>0</v>
      </c>
      <c r="M14" s="224" t="s">
        <v>793</v>
      </c>
    </row>
    <row r="15" spans="1:39" ht="21" customHeight="1">
      <c r="B15" s="10" t="s">
        <v>285</v>
      </c>
      <c r="C15" s="505" t="s">
        <v>286</v>
      </c>
      <c r="D15" s="505"/>
      <c r="E15" s="505"/>
      <c r="F15" s="505"/>
      <c r="G15" s="8"/>
      <c r="H15" s="224">
        <v>131</v>
      </c>
      <c r="I15" s="224">
        <v>92</v>
      </c>
      <c r="J15" s="224">
        <v>15</v>
      </c>
      <c r="K15" s="224">
        <v>1</v>
      </c>
      <c r="L15" s="224">
        <v>23</v>
      </c>
      <c r="M15" s="224" t="s">
        <v>793</v>
      </c>
    </row>
    <row r="16" spans="1:39" ht="21" customHeight="1">
      <c r="B16" s="10" t="s">
        <v>287</v>
      </c>
      <c r="C16" s="511" t="s">
        <v>288</v>
      </c>
      <c r="D16" s="505"/>
      <c r="E16" s="505"/>
      <c r="F16" s="505"/>
      <c r="G16" s="8"/>
      <c r="H16" s="224">
        <v>1536</v>
      </c>
      <c r="I16" s="224">
        <v>1372</v>
      </c>
      <c r="J16" s="224">
        <v>88</v>
      </c>
      <c r="K16" s="224">
        <v>16</v>
      </c>
      <c r="L16" s="224">
        <v>41</v>
      </c>
      <c r="M16" s="224">
        <v>10</v>
      </c>
    </row>
    <row r="17" spans="2:13" ht="21" customHeight="1">
      <c r="B17" s="10" t="s">
        <v>289</v>
      </c>
      <c r="C17" s="511" t="s">
        <v>290</v>
      </c>
      <c r="D17" s="505"/>
      <c r="E17" s="505"/>
      <c r="F17" s="505"/>
      <c r="G17" s="8"/>
      <c r="H17" s="224">
        <v>4422</v>
      </c>
      <c r="I17" s="224">
        <v>3093</v>
      </c>
      <c r="J17" s="224">
        <v>479</v>
      </c>
      <c r="K17" s="224">
        <v>140</v>
      </c>
      <c r="L17" s="224">
        <v>363</v>
      </c>
      <c r="M17" s="224">
        <v>328</v>
      </c>
    </row>
    <row r="18" spans="2:13" ht="21" customHeight="1">
      <c r="B18" s="10" t="s">
        <v>291</v>
      </c>
      <c r="C18" s="511" t="s">
        <v>292</v>
      </c>
      <c r="D18" s="505"/>
      <c r="E18" s="505"/>
      <c r="F18" s="505"/>
      <c r="G18" s="8"/>
      <c r="H18" s="224">
        <v>672</v>
      </c>
      <c r="I18" s="224">
        <v>605</v>
      </c>
      <c r="J18" s="224">
        <v>46</v>
      </c>
      <c r="K18" s="224">
        <v>1</v>
      </c>
      <c r="L18" s="224">
        <v>13</v>
      </c>
      <c r="M18" s="224">
        <v>7</v>
      </c>
    </row>
    <row r="19" spans="2:13" ht="21" customHeight="1">
      <c r="B19" s="10" t="s">
        <v>293</v>
      </c>
      <c r="C19" s="511" t="s">
        <v>294</v>
      </c>
      <c r="D19" s="505"/>
      <c r="E19" s="505"/>
      <c r="F19" s="505"/>
      <c r="G19" s="8"/>
      <c r="H19" s="224">
        <v>223</v>
      </c>
      <c r="I19" s="224">
        <v>114</v>
      </c>
      <c r="J19" s="224">
        <v>56</v>
      </c>
      <c r="K19" s="224">
        <v>4</v>
      </c>
      <c r="L19" s="224">
        <v>37</v>
      </c>
      <c r="M19" s="224">
        <v>12</v>
      </c>
    </row>
    <row r="20" spans="2:13" ht="21" customHeight="1">
      <c r="B20" s="10" t="s">
        <v>295</v>
      </c>
      <c r="C20" s="506" t="s">
        <v>296</v>
      </c>
      <c r="D20" s="506"/>
      <c r="E20" s="506"/>
      <c r="F20" s="506"/>
      <c r="G20" s="8"/>
      <c r="H20" s="35">
        <v>416</v>
      </c>
      <c r="I20" s="35">
        <v>255</v>
      </c>
      <c r="J20" s="35">
        <v>32</v>
      </c>
      <c r="K20" s="35">
        <v>31</v>
      </c>
      <c r="L20" s="35">
        <v>65</v>
      </c>
      <c r="M20" s="35">
        <v>32</v>
      </c>
    </row>
    <row r="21" spans="2:13" ht="21" customHeight="1">
      <c r="B21" s="10" t="s">
        <v>297</v>
      </c>
      <c r="C21" s="511" t="s">
        <v>298</v>
      </c>
      <c r="D21" s="505"/>
      <c r="E21" s="505"/>
      <c r="F21" s="505"/>
      <c r="H21" s="226">
        <v>1551</v>
      </c>
      <c r="I21" s="224">
        <v>989</v>
      </c>
      <c r="J21" s="224">
        <v>55</v>
      </c>
      <c r="K21" s="224">
        <v>128</v>
      </c>
      <c r="L21" s="224">
        <v>190</v>
      </c>
      <c r="M21" s="224">
        <v>187</v>
      </c>
    </row>
    <row r="22" spans="2:13" ht="21" customHeight="1">
      <c r="B22" s="10" t="s">
        <v>299</v>
      </c>
      <c r="C22" s="515" t="s">
        <v>300</v>
      </c>
      <c r="D22" s="515"/>
      <c r="E22" s="515"/>
      <c r="F22" s="515"/>
      <c r="H22" s="229">
        <v>907</v>
      </c>
      <c r="I22" s="35">
        <v>472</v>
      </c>
      <c r="J22" s="35">
        <v>32</v>
      </c>
      <c r="K22" s="35">
        <v>54</v>
      </c>
      <c r="L22" s="35">
        <v>250</v>
      </c>
      <c r="M22" s="35">
        <v>97</v>
      </c>
    </row>
    <row r="23" spans="2:13" ht="21" customHeight="1">
      <c r="B23" s="10" t="s">
        <v>301</v>
      </c>
      <c r="C23" s="505" t="s">
        <v>302</v>
      </c>
      <c r="D23" s="505"/>
      <c r="E23" s="505"/>
      <c r="F23" s="505"/>
      <c r="H23" s="226">
        <v>949</v>
      </c>
      <c r="I23" s="224">
        <v>848</v>
      </c>
      <c r="J23" s="224">
        <v>14</v>
      </c>
      <c r="K23" s="224">
        <v>17</v>
      </c>
      <c r="L23" s="224">
        <v>57</v>
      </c>
      <c r="M23" s="224">
        <v>9</v>
      </c>
    </row>
    <row r="24" spans="2:13" ht="21" customHeight="1">
      <c r="B24" s="10" t="s">
        <v>303</v>
      </c>
      <c r="C24" s="511" t="s">
        <v>304</v>
      </c>
      <c r="D24" s="511"/>
      <c r="E24" s="511"/>
      <c r="F24" s="511"/>
      <c r="H24" s="229">
        <v>2981</v>
      </c>
      <c r="I24" s="35">
        <v>2697</v>
      </c>
      <c r="J24" s="35">
        <v>81</v>
      </c>
      <c r="K24" s="35">
        <v>65</v>
      </c>
      <c r="L24" s="35">
        <v>65</v>
      </c>
      <c r="M24" s="35">
        <v>48</v>
      </c>
    </row>
    <row r="25" spans="2:13" ht="21" customHeight="1">
      <c r="B25" s="10" t="s">
        <v>305</v>
      </c>
      <c r="C25" s="505" t="s">
        <v>306</v>
      </c>
      <c r="D25" s="505"/>
      <c r="E25" s="505"/>
      <c r="F25" s="505"/>
      <c r="H25" s="226">
        <v>365</v>
      </c>
      <c r="I25" s="224">
        <v>356</v>
      </c>
      <c r="J25" s="224">
        <v>4</v>
      </c>
      <c r="K25" s="224">
        <v>1</v>
      </c>
      <c r="L25" s="224">
        <v>1</v>
      </c>
      <c r="M25" s="224">
        <v>1</v>
      </c>
    </row>
    <row r="26" spans="2:13" ht="21" customHeight="1">
      <c r="B26" s="10" t="s">
        <v>307</v>
      </c>
      <c r="C26" s="504" t="s">
        <v>308</v>
      </c>
      <c r="D26" s="504"/>
      <c r="E26" s="504"/>
      <c r="F26" s="504"/>
      <c r="H26" s="226">
        <v>1289</v>
      </c>
      <c r="I26" s="224">
        <v>1008</v>
      </c>
      <c r="J26" s="224">
        <v>79</v>
      </c>
      <c r="K26" s="224">
        <v>23</v>
      </c>
      <c r="L26" s="224">
        <v>129</v>
      </c>
      <c r="M26" s="224">
        <v>43</v>
      </c>
    </row>
    <row r="27" spans="2:13" ht="21" customHeight="1">
      <c r="B27" s="10" t="s">
        <v>309</v>
      </c>
      <c r="C27" s="509" t="s">
        <v>310</v>
      </c>
      <c r="D27" s="509"/>
      <c r="E27" s="509"/>
      <c r="F27" s="509"/>
      <c r="H27" s="226">
        <v>704</v>
      </c>
      <c r="I27" s="224">
        <v>704</v>
      </c>
      <c r="J27" s="224" t="s">
        <v>135</v>
      </c>
      <c r="K27" s="224" t="s">
        <v>135</v>
      </c>
      <c r="L27" s="224">
        <v>0</v>
      </c>
      <c r="M27" s="224" t="s">
        <v>793</v>
      </c>
    </row>
    <row r="28" spans="2:13" ht="21" customHeight="1">
      <c r="B28" s="87" t="s">
        <v>311</v>
      </c>
      <c r="C28" s="508" t="s">
        <v>312</v>
      </c>
      <c r="D28" s="508"/>
      <c r="E28" s="508"/>
      <c r="F28" s="508"/>
      <c r="G28" s="9"/>
      <c r="H28" s="227">
        <v>761</v>
      </c>
      <c r="I28" s="225">
        <v>232</v>
      </c>
      <c r="J28" s="225">
        <v>5</v>
      </c>
      <c r="K28" s="225">
        <v>11</v>
      </c>
      <c r="L28" s="225">
        <v>54</v>
      </c>
      <c r="M28" s="225">
        <v>24</v>
      </c>
    </row>
    <row r="29" spans="2:13" ht="21" customHeight="1"/>
    <row r="30" spans="2:13" ht="21" customHeight="1" thickBot="1"/>
    <row r="31" spans="2:13" ht="21" customHeight="1">
      <c r="B31" s="332" t="s">
        <v>270</v>
      </c>
      <c r="C31" s="332"/>
      <c r="D31" s="332"/>
      <c r="E31" s="332"/>
      <c r="F31" s="332"/>
      <c r="G31" s="333"/>
      <c r="H31" s="514" t="s">
        <v>800</v>
      </c>
      <c r="I31" s="326"/>
      <c r="J31" s="326"/>
      <c r="K31" s="326"/>
      <c r="L31" s="326"/>
      <c r="M31" s="327"/>
    </row>
    <row r="32" spans="2:13" ht="21" customHeight="1">
      <c r="B32" s="459"/>
      <c r="C32" s="459"/>
      <c r="D32" s="459"/>
      <c r="E32" s="459"/>
      <c r="F32" s="459"/>
      <c r="G32" s="460"/>
      <c r="H32" s="329" t="s">
        <v>785</v>
      </c>
      <c r="I32" s="329" t="s">
        <v>786</v>
      </c>
      <c r="J32" s="329" t="s">
        <v>787</v>
      </c>
      <c r="K32" s="241" t="s">
        <v>789</v>
      </c>
      <c r="L32" s="241" t="s">
        <v>789</v>
      </c>
      <c r="M32" s="490" t="s">
        <v>791</v>
      </c>
    </row>
    <row r="33" spans="1:18" ht="21" customHeight="1">
      <c r="B33" s="335"/>
      <c r="C33" s="335"/>
      <c r="D33" s="335"/>
      <c r="E33" s="335"/>
      <c r="F33" s="335"/>
      <c r="G33" s="336"/>
      <c r="H33" s="329"/>
      <c r="I33" s="329"/>
      <c r="J33" s="329"/>
      <c r="K33" s="242" t="s">
        <v>788</v>
      </c>
      <c r="L33" s="242" t="s">
        <v>790</v>
      </c>
      <c r="M33" s="490"/>
    </row>
    <row r="34" spans="1:18" ht="21.75" customHeight="1">
      <c r="A34" s="66"/>
      <c r="B34" s="512" t="s">
        <v>271</v>
      </c>
      <c r="C34" s="512"/>
      <c r="D34" s="512"/>
      <c r="E34" s="512"/>
      <c r="F34" s="512"/>
      <c r="G34" s="513"/>
      <c r="H34" s="228">
        <f>SUM(H35,H37:H55)</f>
        <v>15322</v>
      </c>
      <c r="I34" s="228">
        <f t="shared" ref="I34" si="1">SUM(I35,I37:I55)</f>
        <v>10624</v>
      </c>
      <c r="J34" s="228">
        <f t="shared" ref="J34" si="2">SUM(J35,J37:J55)</f>
        <v>1148</v>
      </c>
      <c r="K34" s="228">
        <f t="shared" ref="K34" si="3">SUM(K35,K37:K55)</f>
        <v>745</v>
      </c>
      <c r="L34" s="228">
        <f t="shared" ref="L34" si="4">SUM(L35,L37:L55)</f>
        <v>1867</v>
      </c>
      <c r="M34" s="228">
        <f t="shared" ref="M34" si="5">SUM(M35,M37:M55)</f>
        <v>615</v>
      </c>
      <c r="P34" s="31"/>
      <c r="Q34" s="31"/>
      <c r="R34" s="31"/>
    </row>
    <row r="35" spans="1:18" ht="21" customHeight="1">
      <c r="B35" s="5" t="s">
        <v>272</v>
      </c>
      <c r="C35" s="511" t="s">
        <v>273</v>
      </c>
      <c r="D35" s="505"/>
      <c r="E35" s="505"/>
      <c r="F35" s="505"/>
      <c r="G35" s="8"/>
      <c r="H35" s="224">
        <v>1430</v>
      </c>
      <c r="I35" s="224">
        <v>265</v>
      </c>
      <c r="J35" s="224">
        <v>20</v>
      </c>
      <c r="K35" s="224">
        <v>197</v>
      </c>
      <c r="L35" s="224">
        <v>582</v>
      </c>
      <c r="M35" s="224">
        <v>364</v>
      </c>
    </row>
    <row r="36" spans="1:18" ht="21" customHeight="1">
      <c r="C36" s="511" t="s">
        <v>313</v>
      </c>
      <c r="D36" s="511"/>
      <c r="E36" s="22"/>
      <c r="F36" s="22"/>
      <c r="G36" s="8"/>
      <c r="H36" s="224">
        <v>1428</v>
      </c>
      <c r="I36" s="224">
        <v>264</v>
      </c>
      <c r="J36" s="224">
        <v>20</v>
      </c>
      <c r="K36" s="224">
        <v>196</v>
      </c>
      <c r="L36" s="224">
        <v>582</v>
      </c>
      <c r="M36" s="224">
        <v>364</v>
      </c>
    </row>
    <row r="37" spans="1:18" ht="21" customHeight="1">
      <c r="B37" s="10" t="s">
        <v>314</v>
      </c>
      <c r="C37" s="505" t="s">
        <v>276</v>
      </c>
      <c r="D37" s="505"/>
      <c r="E37" s="505"/>
      <c r="F37" s="505"/>
      <c r="G37" s="8"/>
      <c r="H37" s="224">
        <v>319</v>
      </c>
      <c r="I37" s="224">
        <v>191</v>
      </c>
      <c r="J37" s="224">
        <v>17</v>
      </c>
      <c r="K37" s="224">
        <v>39</v>
      </c>
      <c r="L37" s="224">
        <v>51</v>
      </c>
      <c r="M37" s="224">
        <v>19</v>
      </c>
    </row>
    <row r="38" spans="1:18" ht="21" customHeight="1">
      <c r="B38" s="10" t="s">
        <v>315</v>
      </c>
      <c r="C38" s="511" t="s">
        <v>316</v>
      </c>
      <c r="D38" s="505"/>
      <c r="E38" s="505"/>
      <c r="F38" s="505"/>
      <c r="G38" s="8"/>
      <c r="H38" s="224">
        <v>2</v>
      </c>
      <c r="I38" s="224">
        <v>1</v>
      </c>
      <c r="J38" s="224">
        <v>1</v>
      </c>
      <c r="K38" s="224">
        <v>0</v>
      </c>
      <c r="L38" s="224">
        <v>0</v>
      </c>
      <c r="M38" s="224">
        <v>0</v>
      </c>
    </row>
    <row r="39" spans="1:18" ht="21" customHeight="1">
      <c r="B39" s="10" t="s">
        <v>317</v>
      </c>
      <c r="C39" s="505" t="s">
        <v>280</v>
      </c>
      <c r="D39" s="505"/>
      <c r="E39" s="505"/>
      <c r="F39" s="505"/>
      <c r="G39" s="8"/>
      <c r="H39" s="224">
        <v>1560</v>
      </c>
      <c r="I39" s="224">
        <v>909</v>
      </c>
      <c r="J39" s="224">
        <v>201</v>
      </c>
      <c r="K39" s="224">
        <v>90</v>
      </c>
      <c r="L39" s="224">
        <v>316</v>
      </c>
      <c r="M39" s="224">
        <v>38</v>
      </c>
    </row>
    <row r="40" spans="1:18" ht="21" customHeight="1">
      <c r="B40" s="10" t="s">
        <v>318</v>
      </c>
      <c r="C40" s="505" t="s">
        <v>282</v>
      </c>
      <c r="D40" s="505"/>
      <c r="E40" s="505"/>
      <c r="F40" s="505"/>
      <c r="G40" s="8"/>
      <c r="H40" s="224">
        <v>3886</v>
      </c>
      <c r="I40" s="224">
        <v>3468</v>
      </c>
      <c r="J40" s="224">
        <v>235</v>
      </c>
      <c r="K40" s="224">
        <v>51</v>
      </c>
      <c r="L40" s="224">
        <v>74</v>
      </c>
      <c r="M40" s="224">
        <v>24</v>
      </c>
    </row>
    <row r="41" spans="1:18" ht="21" customHeight="1">
      <c r="B41" s="10" t="s">
        <v>319</v>
      </c>
      <c r="C41" s="505" t="s">
        <v>284</v>
      </c>
      <c r="D41" s="505"/>
      <c r="E41" s="505"/>
      <c r="F41" s="505"/>
      <c r="G41" s="86"/>
      <c r="H41" s="224">
        <v>138</v>
      </c>
      <c r="I41" s="224">
        <v>137</v>
      </c>
      <c r="J41" s="224">
        <v>1</v>
      </c>
      <c r="K41" s="224">
        <v>0</v>
      </c>
      <c r="L41" s="224">
        <v>0</v>
      </c>
      <c r="M41" s="224">
        <v>0</v>
      </c>
    </row>
    <row r="42" spans="1:18" ht="21" customHeight="1">
      <c r="B42" s="10" t="s">
        <v>320</v>
      </c>
      <c r="C42" s="505" t="s">
        <v>286</v>
      </c>
      <c r="D42" s="505"/>
      <c r="E42" s="505"/>
      <c r="F42" s="505"/>
      <c r="G42" s="8"/>
      <c r="H42" s="224">
        <v>89</v>
      </c>
      <c r="I42" s="224">
        <v>60</v>
      </c>
      <c r="J42" s="224">
        <v>10</v>
      </c>
      <c r="K42" s="224">
        <v>1</v>
      </c>
      <c r="L42" s="224">
        <v>18</v>
      </c>
      <c r="M42" s="224">
        <v>0</v>
      </c>
    </row>
    <row r="43" spans="1:18" ht="21" customHeight="1">
      <c r="B43" s="10" t="s">
        <v>287</v>
      </c>
      <c r="C43" s="505" t="s">
        <v>288</v>
      </c>
      <c r="D43" s="505"/>
      <c r="E43" s="505"/>
      <c r="F43" s="505"/>
      <c r="G43" s="8"/>
      <c r="H43" s="224">
        <v>1308</v>
      </c>
      <c r="I43" s="224">
        <v>1173</v>
      </c>
      <c r="J43" s="224">
        <v>69</v>
      </c>
      <c r="K43" s="224">
        <v>14</v>
      </c>
      <c r="L43" s="224">
        <v>39</v>
      </c>
      <c r="M43" s="224">
        <v>5</v>
      </c>
    </row>
    <row r="44" spans="1:18" ht="21" customHeight="1">
      <c r="B44" s="10" t="s">
        <v>289</v>
      </c>
      <c r="C44" s="505" t="s">
        <v>290</v>
      </c>
      <c r="D44" s="505"/>
      <c r="E44" s="505"/>
      <c r="F44" s="505"/>
      <c r="G44" s="8"/>
      <c r="H44" s="224">
        <v>2047</v>
      </c>
      <c r="I44" s="224">
        <v>1261</v>
      </c>
      <c r="J44" s="224">
        <v>318</v>
      </c>
      <c r="K44" s="224">
        <v>115</v>
      </c>
      <c r="L44" s="224">
        <v>266</v>
      </c>
      <c r="M44" s="224">
        <v>81</v>
      </c>
    </row>
    <row r="45" spans="1:18" ht="21" customHeight="1">
      <c r="B45" s="10" t="s">
        <v>321</v>
      </c>
      <c r="C45" s="505" t="s">
        <v>322</v>
      </c>
      <c r="D45" s="505"/>
      <c r="E45" s="505"/>
      <c r="F45" s="505"/>
      <c r="G45" s="8"/>
      <c r="H45" s="224">
        <v>300</v>
      </c>
      <c r="I45" s="224">
        <v>254</v>
      </c>
      <c r="J45" s="224">
        <v>36</v>
      </c>
      <c r="K45" s="224">
        <v>1</v>
      </c>
      <c r="L45" s="224">
        <v>8</v>
      </c>
      <c r="M45" s="224">
        <v>1</v>
      </c>
    </row>
    <row r="46" spans="1:18" ht="21" customHeight="1">
      <c r="B46" s="10" t="s">
        <v>323</v>
      </c>
      <c r="C46" s="505" t="s">
        <v>294</v>
      </c>
      <c r="D46" s="505"/>
      <c r="E46" s="505"/>
      <c r="F46" s="505"/>
      <c r="G46" s="8"/>
      <c r="H46" s="224">
        <v>120</v>
      </c>
      <c r="I46" s="224">
        <v>50</v>
      </c>
      <c r="J46" s="224">
        <v>37</v>
      </c>
      <c r="K46" s="224">
        <v>4</v>
      </c>
      <c r="L46" s="224">
        <v>28</v>
      </c>
      <c r="M46" s="224">
        <v>1</v>
      </c>
    </row>
    <row r="47" spans="1:18" ht="21" customHeight="1">
      <c r="B47" s="10" t="s">
        <v>295</v>
      </c>
      <c r="C47" s="507" t="s">
        <v>296</v>
      </c>
      <c r="D47" s="507"/>
      <c r="E47" s="507"/>
      <c r="F47" s="507"/>
      <c r="G47" s="8"/>
      <c r="H47" s="35">
        <v>253</v>
      </c>
      <c r="I47" s="35">
        <v>142</v>
      </c>
      <c r="J47" s="35">
        <v>22</v>
      </c>
      <c r="K47" s="35">
        <v>28</v>
      </c>
      <c r="L47" s="35">
        <v>54</v>
      </c>
      <c r="M47" s="35">
        <v>6</v>
      </c>
    </row>
    <row r="48" spans="1:18" ht="21" customHeight="1">
      <c r="B48" s="5" t="s">
        <v>324</v>
      </c>
      <c r="C48" s="505" t="s">
        <v>298</v>
      </c>
      <c r="D48" s="505"/>
      <c r="E48" s="505"/>
      <c r="F48" s="505"/>
      <c r="G48" s="8"/>
      <c r="H48" s="224">
        <v>544</v>
      </c>
      <c r="I48" s="224">
        <v>287</v>
      </c>
      <c r="J48" s="224">
        <v>34</v>
      </c>
      <c r="K48" s="224">
        <v>74</v>
      </c>
      <c r="L48" s="224">
        <v>110</v>
      </c>
      <c r="M48" s="224">
        <v>38</v>
      </c>
    </row>
    <row r="49" spans="1:13" ht="21" customHeight="1">
      <c r="B49" s="10" t="s">
        <v>325</v>
      </c>
      <c r="C49" s="510" t="s">
        <v>300</v>
      </c>
      <c r="D49" s="510"/>
      <c r="E49" s="510"/>
      <c r="F49" s="510"/>
      <c r="G49" s="8"/>
      <c r="H49" s="35">
        <v>320</v>
      </c>
      <c r="I49" s="35">
        <v>137</v>
      </c>
      <c r="J49" s="35">
        <v>17</v>
      </c>
      <c r="K49" s="35">
        <v>35</v>
      </c>
      <c r="L49" s="35">
        <v>117</v>
      </c>
      <c r="M49" s="35">
        <v>13</v>
      </c>
    </row>
    <row r="50" spans="1:13" ht="21" customHeight="1">
      <c r="B50" s="5" t="s">
        <v>326</v>
      </c>
      <c r="C50" s="505" t="s">
        <v>302</v>
      </c>
      <c r="D50" s="505"/>
      <c r="E50" s="505"/>
      <c r="F50" s="505"/>
      <c r="H50" s="226">
        <v>423</v>
      </c>
      <c r="I50" s="224">
        <v>385</v>
      </c>
      <c r="J50" s="224">
        <v>10</v>
      </c>
      <c r="K50" s="224">
        <v>5</v>
      </c>
      <c r="L50" s="224">
        <v>19</v>
      </c>
      <c r="M50" s="224">
        <v>2</v>
      </c>
    </row>
    <row r="51" spans="1:13" ht="21" customHeight="1">
      <c r="A51" s="10"/>
      <c r="B51" s="10" t="s">
        <v>303</v>
      </c>
      <c r="C51" s="511" t="s">
        <v>304</v>
      </c>
      <c r="D51" s="511"/>
      <c r="E51" s="511"/>
      <c r="F51" s="511"/>
      <c r="H51" s="229">
        <v>624</v>
      </c>
      <c r="I51" s="35">
        <v>462</v>
      </c>
      <c r="J51" s="35">
        <v>48</v>
      </c>
      <c r="K51" s="35">
        <v>59</v>
      </c>
      <c r="L51" s="35">
        <v>47</v>
      </c>
      <c r="M51" s="35">
        <v>7</v>
      </c>
    </row>
    <row r="52" spans="1:13" ht="21" customHeight="1">
      <c r="B52" s="10" t="s">
        <v>327</v>
      </c>
      <c r="C52" s="505" t="s">
        <v>306</v>
      </c>
      <c r="D52" s="505"/>
      <c r="E52" s="505"/>
      <c r="F52" s="505"/>
      <c r="H52" s="226">
        <v>223</v>
      </c>
      <c r="I52" s="224">
        <v>215</v>
      </c>
      <c r="J52" s="224">
        <v>4</v>
      </c>
      <c r="K52" s="224">
        <v>1</v>
      </c>
      <c r="L52" s="224">
        <v>1</v>
      </c>
      <c r="M52" s="224">
        <v>0</v>
      </c>
    </row>
    <row r="53" spans="1:13" ht="21" customHeight="1">
      <c r="B53" s="10" t="s">
        <v>328</v>
      </c>
      <c r="C53" s="504" t="s">
        <v>308</v>
      </c>
      <c r="D53" s="504"/>
      <c r="E53" s="504"/>
      <c r="F53" s="504"/>
      <c r="H53" s="226">
        <v>862</v>
      </c>
      <c r="I53" s="224">
        <v>658</v>
      </c>
      <c r="J53" s="224">
        <v>64</v>
      </c>
      <c r="K53" s="224">
        <v>23</v>
      </c>
      <c r="L53" s="224">
        <v>101</v>
      </c>
      <c r="M53" s="224">
        <v>11</v>
      </c>
    </row>
    <row r="54" spans="1:13" ht="21" customHeight="1">
      <c r="B54" s="10" t="s">
        <v>309</v>
      </c>
      <c r="C54" s="509" t="s">
        <v>310</v>
      </c>
      <c r="D54" s="509"/>
      <c r="E54" s="509"/>
      <c r="F54" s="509"/>
      <c r="H54" s="226">
        <v>444</v>
      </c>
      <c r="I54" s="224">
        <v>444</v>
      </c>
      <c r="J54" s="224">
        <v>0</v>
      </c>
      <c r="K54" s="224">
        <v>0</v>
      </c>
      <c r="L54" s="224">
        <v>0</v>
      </c>
      <c r="M54" s="224">
        <v>0</v>
      </c>
    </row>
    <row r="55" spans="1:13" ht="21" customHeight="1">
      <c r="B55" s="87" t="s">
        <v>329</v>
      </c>
      <c r="C55" s="508" t="s">
        <v>312</v>
      </c>
      <c r="D55" s="508"/>
      <c r="E55" s="508"/>
      <c r="F55" s="508"/>
      <c r="G55" s="88"/>
      <c r="H55" s="225">
        <v>430</v>
      </c>
      <c r="I55" s="225">
        <v>125</v>
      </c>
      <c r="J55" s="225">
        <v>4</v>
      </c>
      <c r="K55" s="225">
        <v>8</v>
      </c>
      <c r="L55" s="225">
        <v>36</v>
      </c>
      <c r="M55" s="225">
        <v>5</v>
      </c>
    </row>
    <row r="56" spans="1:13" ht="21" customHeight="1">
      <c r="B56" s="491" t="s">
        <v>330</v>
      </c>
      <c r="C56" s="492"/>
      <c r="D56" s="492"/>
      <c r="E56" s="492"/>
      <c r="F56" s="492"/>
      <c r="G56" s="492"/>
      <c r="H56" s="492"/>
      <c r="I56" s="492"/>
      <c r="J56" s="449"/>
      <c r="K56" s="449"/>
      <c r="L56" s="449"/>
      <c r="M56" s="449"/>
    </row>
    <row r="57" spans="1:13" ht="21" customHeight="1">
      <c r="B57" s="506" t="s">
        <v>331</v>
      </c>
      <c r="C57" s="507"/>
      <c r="D57" s="507"/>
      <c r="E57" s="507"/>
      <c r="F57" s="507"/>
      <c r="G57" s="507"/>
      <c r="H57" s="507"/>
      <c r="I57" s="507"/>
      <c r="J57" s="507"/>
    </row>
    <row r="58" spans="1:13" ht="21" customHeight="1"/>
    <row r="59" spans="1:13" ht="21" customHeight="1"/>
    <row r="60" spans="1:13" ht="21" customHeight="1"/>
    <row r="61" spans="1:13" ht="19.5" customHeight="1"/>
    <row r="62" spans="1:13" ht="19.5" customHeight="1"/>
    <row r="63" spans="1:13" ht="19.5" customHeight="1"/>
    <row r="64" spans="1:13" ht="19.5" customHeight="1"/>
    <row r="65" ht="19.5" customHeight="1"/>
    <row r="66" ht="19.5" customHeight="1"/>
  </sheetData>
  <mergeCells count="67">
    <mergeCell ref="AK5:AM6"/>
    <mergeCell ref="A1:M1"/>
    <mergeCell ref="K3:M3"/>
    <mergeCell ref="B4:G6"/>
    <mergeCell ref="H4:M4"/>
    <mergeCell ref="H5:H6"/>
    <mergeCell ref="I5:I6"/>
    <mergeCell ref="J5:J6"/>
    <mergeCell ref="M5:M6"/>
    <mergeCell ref="X5:X6"/>
    <mergeCell ref="Y5:AA6"/>
    <mergeCell ref="AB5:AD6"/>
    <mergeCell ref="AE5:AG6"/>
    <mergeCell ref="AH5:AJ6"/>
    <mergeCell ref="C8:F8"/>
    <mergeCell ref="B7:G7"/>
    <mergeCell ref="C10:F10"/>
    <mergeCell ref="C9:D9"/>
    <mergeCell ref="C12:F12"/>
    <mergeCell ref="C11:F11"/>
    <mergeCell ref="C14:F14"/>
    <mergeCell ref="C13:F13"/>
    <mergeCell ref="C16:F16"/>
    <mergeCell ref="C15:F15"/>
    <mergeCell ref="C18:F18"/>
    <mergeCell ref="C17:F17"/>
    <mergeCell ref="C20:F20"/>
    <mergeCell ref="C19:F19"/>
    <mergeCell ref="C22:F22"/>
    <mergeCell ref="C21:F21"/>
    <mergeCell ref="C24:F24"/>
    <mergeCell ref="C23:F23"/>
    <mergeCell ref="C26:F26"/>
    <mergeCell ref="C25:F25"/>
    <mergeCell ref="B31:G33"/>
    <mergeCell ref="H31:M31"/>
    <mergeCell ref="H32:H33"/>
    <mergeCell ref="I32:I33"/>
    <mergeCell ref="J32:J33"/>
    <mergeCell ref="M32:M33"/>
    <mergeCell ref="C28:F28"/>
    <mergeCell ref="C27:F27"/>
    <mergeCell ref="C35:F35"/>
    <mergeCell ref="B34:G34"/>
    <mergeCell ref="C37:F37"/>
    <mergeCell ref="C36:D36"/>
    <mergeCell ref="C39:F39"/>
    <mergeCell ref="C38:F38"/>
    <mergeCell ref="C41:F41"/>
    <mergeCell ref="C40:F40"/>
    <mergeCell ref="C43:F43"/>
    <mergeCell ref="C42:F42"/>
    <mergeCell ref="C45:F45"/>
    <mergeCell ref="C44:F44"/>
    <mergeCell ref="C47:F47"/>
    <mergeCell ref="C46:F46"/>
    <mergeCell ref="C49:F49"/>
    <mergeCell ref="C48:F48"/>
    <mergeCell ref="C51:F51"/>
    <mergeCell ref="C50:F50"/>
    <mergeCell ref="C53:F53"/>
    <mergeCell ref="C52:F52"/>
    <mergeCell ref="B56:I56"/>
    <mergeCell ref="J56:M56"/>
    <mergeCell ref="B57:J57"/>
    <mergeCell ref="C55:F55"/>
    <mergeCell ref="C54:F54"/>
  </mergeCells>
  <phoneticPr fontId="1"/>
  <printOptions horizontalCentered="1"/>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3-1</vt:lpstr>
      <vt:lpstr>3-2</vt:lpstr>
      <vt:lpstr>3-3</vt:lpstr>
      <vt:lpstr>3-4</vt:lpstr>
      <vt:lpstr>3-5</vt:lpstr>
      <vt:lpstr>3-6</vt:lpstr>
      <vt:lpstr>3-7</vt:lpstr>
      <vt:lpstr>3-8～10</vt:lpstr>
      <vt:lpstr>3-11</vt:lpstr>
      <vt:lpstr>3-12_1</vt:lpstr>
      <vt:lpstr>3-12_2</vt:lpstr>
      <vt:lpstr>3-13～14</vt:lpstr>
      <vt:lpstr>3-15～16</vt:lpstr>
      <vt:lpstr>3-17～18</vt:lpstr>
      <vt:lpstr>3-19～20</vt:lpstr>
      <vt:lpstr>Data_3-4</vt:lpstr>
      <vt:lpstr>Data_3-5</vt:lpstr>
      <vt:lpstr>Data_3-6</vt:lpstr>
      <vt:lpstr>Data_3-7</vt:lpstr>
      <vt:lpstr>Sheet1</vt:lpstr>
      <vt:lpstr>'3-1'!Print_Area</vt:lpstr>
      <vt:lpstr>'3-11'!Print_Area</vt:lpstr>
      <vt:lpstr>'3-17～18'!Print_Area</vt:lpstr>
      <vt:lpstr>'3-19～20'!Print_Area</vt:lpstr>
      <vt:lpstr>'3-3'!Print_Area</vt:lpstr>
      <vt:lpstr>'3-4'!Print_Area</vt:lpstr>
      <vt:lpstr>'3-5'!Print_Area</vt:lpstr>
      <vt:lpstr>'3-6'!Print_Area</vt:lpstr>
      <vt:lpstr>'3-7'!Print_Area</vt:lpstr>
      <vt:lpstr>'3-1'!Print_Titles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